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21570" windowHeight="10215" activeTab="1"/>
  </bookViews>
  <sheets>
    <sheet name="Rekapitulace stavby" sheetId="1" r:id="rId1"/>
    <sheet name="SO-01 - Přístavba výrobní..." sheetId="2" r:id="rId2"/>
    <sheet name="SO-02 - Zpevněné plochy" sheetId="3" r:id="rId3"/>
    <sheet name="SO-03 - Dešťová kanalizace" sheetId="4" r:id="rId4"/>
    <sheet name="SO-04 - Vedlejší rozpočto..." sheetId="5" r:id="rId5"/>
    <sheet name="Pokyny pro vyplnění" sheetId="6" r:id="rId6"/>
  </sheets>
  <definedNames>
    <definedName name="_xlnm._FilterDatabase" localSheetId="1" hidden="1">'SO-01 - Přístavba výrobní...'!$C$89:$K$89</definedName>
    <definedName name="_xlnm._FilterDatabase" localSheetId="2" hidden="1">'SO-02 - Zpevněné plochy'!$C$83:$K$83</definedName>
    <definedName name="_xlnm._FilterDatabase" localSheetId="3" hidden="1">'SO-03 - Dešťová kanalizace'!$C$83:$K$83</definedName>
    <definedName name="_xlnm._FilterDatabase" localSheetId="4" hidden="1">'SO-04 - Vedlejší rozpočto...'!$C$80:$K$80</definedName>
    <definedName name="_xlnm.Print_Titles" localSheetId="0">'Rekapitulace stavby'!$49:$49</definedName>
    <definedName name="_xlnm.Print_Titles" localSheetId="1">'SO-01 - Přístavba výrobní...'!$89:$89</definedName>
    <definedName name="_xlnm.Print_Titles" localSheetId="2">'SO-02 - Zpevněné plochy'!$83:$83</definedName>
    <definedName name="_xlnm.Print_Titles" localSheetId="3">'SO-03 - Dešťová kanalizace'!$83:$83</definedName>
    <definedName name="_xlnm.Print_Titles" localSheetId="4">'SO-04 - Vedlejší rozpočto...'!$80:$80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  <definedName name="_xlnm.Print_Area" localSheetId="1">'SO-01 - Přístavba výrobní...'!$C$4:$J$36,'SO-01 - Přístavba výrobní...'!$C$42:$J$71,'SO-01 - Přístavba výrobní...'!$C$77:$K$176</definedName>
    <definedName name="_xlnm.Print_Area" localSheetId="2">'SO-02 - Zpevněné plochy'!$C$4:$J$36,'SO-02 - Zpevněné plochy'!$C$42:$J$65,'SO-02 - Zpevněné plochy'!$C$71:$K$126</definedName>
    <definedName name="_xlnm.Print_Area" localSheetId="3">'SO-03 - Dešťová kanalizace'!$C$4:$J$36,'SO-03 - Dešťová kanalizace'!$C$42:$J$65,'SO-03 - Dešťová kanalizace'!$C$71:$K$135</definedName>
    <definedName name="_xlnm.Print_Area" localSheetId="4">'SO-04 - Vedlejší rozpočto...'!$C$4:$J$36,'SO-04 - Vedlejší rozpočto...'!$C$42:$J$62,'SO-04 - Vedlejší rozpočto...'!$C$68:$K$93</definedName>
  </definedNames>
  <calcPr calcId="162913"/>
</workbook>
</file>

<file path=xl/calcChain.xml><?xml version="1.0" encoding="utf-8"?>
<calcChain xmlns="http://schemas.openxmlformats.org/spreadsheetml/2006/main">
  <c r="AY55" i="1" l="1"/>
  <c r="AX55" i="1"/>
  <c r="BI93" i="5"/>
  <c r="BH93" i="5"/>
  <c r="BG93" i="5"/>
  <c r="BF93" i="5"/>
  <c r="T93" i="5"/>
  <c r="T92" i="5" s="1"/>
  <c r="R93" i="5"/>
  <c r="R92" i="5" s="1"/>
  <c r="P93" i="5"/>
  <c r="P92" i="5" s="1"/>
  <c r="BK93" i="5"/>
  <c r="BK92" i="5" s="1"/>
  <c r="J92" i="5" s="1"/>
  <c r="J61" i="5" s="1"/>
  <c r="J93" i="5"/>
  <c r="BE93" i="5" s="1"/>
  <c r="BI91" i="5"/>
  <c r="BH91" i="5"/>
  <c r="BG91" i="5"/>
  <c r="BF91" i="5"/>
  <c r="T91" i="5"/>
  <c r="T90" i="5" s="1"/>
  <c r="R91" i="5"/>
  <c r="R90" i="5" s="1"/>
  <c r="P91" i="5"/>
  <c r="P90" i="5" s="1"/>
  <c r="BK91" i="5"/>
  <c r="BK90" i="5" s="1"/>
  <c r="J90" i="5" s="1"/>
  <c r="J60" i="5" s="1"/>
  <c r="J91" i="5"/>
  <c r="BE91" i="5" s="1"/>
  <c r="BI89" i="5"/>
  <c r="BH89" i="5"/>
  <c r="BG89" i="5"/>
  <c r="BF89" i="5"/>
  <c r="T89" i="5"/>
  <c r="T88" i="5" s="1"/>
  <c r="R89" i="5"/>
  <c r="R88" i="5" s="1"/>
  <c r="P89" i="5"/>
  <c r="P88" i="5" s="1"/>
  <c r="BK89" i="5"/>
  <c r="BK88" i="5" s="1"/>
  <c r="J88" i="5" s="1"/>
  <c r="J59" i="5" s="1"/>
  <c r="J89" i="5"/>
  <c r="BE89" i="5" s="1"/>
  <c r="BI87" i="5"/>
  <c r="BH87" i="5"/>
  <c r="BG87" i="5"/>
  <c r="BF87" i="5"/>
  <c r="BE87" i="5"/>
  <c r="T87" i="5"/>
  <c r="R87" i="5"/>
  <c r="P87" i="5"/>
  <c r="BK87" i="5"/>
  <c r="J87" i="5"/>
  <c r="BI86" i="5"/>
  <c r="BH86" i="5"/>
  <c r="BG86" i="5"/>
  <c r="BF86" i="5"/>
  <c r="T86" i="5"/>
  <c r="R86" i="5"/>
  <c r="P86" i="5"/>
  <c r="BK86" i="5"/>
  <c r="J86" i="5"/>
  <c r="BE86" i="5" s="1"/>
  <c r="BI85" i="5"/>
  <c r="BH85" i="5"/>
  <c r="BG85" i="5"/>
  <c r="BF85" i="5"/>
  <c r="BE85" i="5"/>
  <c r="T85" i="5"/>
  <c r="R85" i="5"/>
  <c r="P85" i="5"/>
  <c r="BK85" i="5"/>
  <c r="J85" i="5"/>
  <c r="BI84" i="5"/>
  <c r="F34" i="5" s="1"/>
  <c r="BD55" i="1" s="1"/>
  <c r="BH84" i="5"/>
  <c r="F33" i="5" s="1"/>
  <c r="BC55" i="1" s="1"/>
  <c r="BG84" i="5"/>
  <c r="F32" i="5" s="1"/>
  <c r="BB55" i="1" s="1"/>
  <c r="BF84" i="5"/>
  <c r="J31" i="5" s="1"/>
  <c r="AW55" i="1" s="1"/>
  <c r="T84" i="5"/>
  <c r="T83" i="5" s="1"/>
  <c r="R84" i="5"/>
  <c r="R83" i="5" s="1"/>
  <c r="R82" i="5" s="1"/>
  <c r="R81" i="5" s="1"/>
  <c r="P84" i="5"/>
  <c r="P83" i="5" s="1"/>
  <c r="BK84" i="5"/>
  <c r="BK83" i="5" s="1"/>
  <c r="J84" i="5"/>
  <c r="BE84" i="5" s="1"/>
  <c r="J77" i="5"/>
  <c r="F77" i="5"/>
  <c r="F75" i="5"/>
  <c r="E73" i="5"/>
  <c r="J51" i="5"/>
  <c r="F51" i="5"/>
  <c r="F49" i="5"/>
  <c r="E47" i="5"/>
  <c r="J18" i="5"/>
  <c r="E18" i="5"/>
  <c r="F52" i="5" s="1"/>
  <c r="J17" i="5"/>
  <c r="J12" i="5"/>
  <c r="J75" i="5" s="1"/>
  <c r="E7" i="5"/>
  <c r="E45" i="5" s="1"/>
  <c r="AY54" i="1"/>
  <c r="AX54" i="1"/>
  <c r="BI135" i="4"/>
  <c r="BH135" i="4"/>
  <c r="BG135" i="4"/>
  <c r="BF135" i="4"/>
  <c r="BE135" i="4"/>
  <c r="T135" i="4"/>
  <c r="T134" i="4" s="1"/>
  <c r="R135" i="4"/>
  <c r="R134" i="4" s="1"/>
  <c r="P135" i="4"/>
  <c r="P134" i="4" s="1"/>
  <c r="BK135" i="4"/>
  <c r="BK134" i="4" s="1"/>
  <c r="J134" i="4" s="1"/>
  <c r="J64" i="4" s="1"/>
  <c r="J135" i="4"/>
  <c r="BI133" i="4"/>
  <c r="BH133" i="4"/>
  <c r="BG133" i="4"/>
  <c r="BF133" i="4"/>
  <c r="T133" i="4"/>
  <c r="R133" i="4"/>
  <c r="P133" i="4"/>
  <c r="BK133" i="4"/>
  <c r="J133" i="4"/>
  <c r="BE133" i="4" s="1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J131" i="4"/>
  <c r="BE131" i="4" s="1"/>
  <c r="BI130" i="4"/>
  <c r="BH130" i="4"/>
  <c r="BG130" i="4"/>
  <c r="BF130" i="4"/>
  <c r="BE130" i="4"/>
  <c r="T130" i="4"/>
  <c r="T129" i="4" s="1"/>
  <c r="R130" i="4"/>
  <c r="R129" i="4" s="1"/>
  <c r="P130" i="4"/>
  <c r="P129" i="4" s="1"/>
  <c r="BK130" i="4"/>
  <c r="BK129" i="4" s="1"/>
  <c r="J129" i="4" s="1"/>
  <c r="J63" i="4" s="1"/>
  <c r="J130" i="4"/>
  <c r="BI128" i="4"/>
  <c r="BH128" i="4"/>
  <c r="BG128" i="4"/>
  <c r="BF128" i="4"/>
  <c r="T128" i="4"/>
  <c r="R128" i="4"/>
  <c r="P128" i="4"/>
  <c r="BK128" i="4"/>
  <c r="J128" i="4"/>
  <c r="BE128" i="4" s="1"/>
  <c r="BI127" i="4"/>
  <c r="BH127" i="4"/>
  <c r="BG127" i="4"/>
  <c r="BF127" i="4"/>
  <c r="BE127" i="4"/>
  <c r="T127" i="4"/>
  <c r="T126" i="4" s="1"/>
  <c r="R127" i="4"/>
  <c r="R126" i="4" s="1"/>
  <c r="P127" i="4"/>
  <c r="P126" i="4" s="1"/>
  <c r="BK127" i="4"/>
  <c r="BK126" i="4" s="1"/>
  <c r="J126" i="4" s="1"/>
  <c r="J62" i="4" s="1"/>
  <c r="J127" i="4"/>
  <c r="BI125" i="4"/>
  <c r="BH125" i="4"/>
  <c r="BG125" i="4"/>
  <c r="BF125" i="4"/>
  <c r="T125" i="4"/>
  <c r="R125" i="4"/>
  <c r="P125" i="4"/>
  <c r="BK125" i="4"/>
  <c r="J125" i="4"/>
  <c r="BE125" i="4" s="1"/>
  <c r="BI124" i="4"/>
  <c r="BH124" i="4"/>
  <c r="BG124" i="4"/>
  <c r="BF124" i="4"/>
  <c r="T124" i="4"/>
  <c r="R124" i="4"/>
  <c r="P124" i="4"/>
  <c r="BK124" i="4"/>
  <c r="J124" i="4"/>
  <c r="BE124" i="4" s="1"/>
  <c r="BI123" i="4"/>
  <c r="BH123" i="4"/>
  <c r="BG123" i="4"/>
  <c r="BF123" i="4"/>
  <c r="BE123" i="4"/>
  <c r="T123" i="4"/>
  <c r="R123" i="4"/>
  <c r="P123" i="4"/>
  <c r="BK123" i="4"/>
  <c r="J123" i="4"/>
  <c r="BI122" i="4"/>
  <c r="BH122" i="4"/>
  <c r="BG122" i="4"/>
  <c r="BF122" i="4"/>
  <c r="BE122" i="4"/>
  <c r="T122" i="4"/>
  <c r="R122" i="4"/>
  <c r="P122" i="4"/>
  <c r="BK122" i="4"/>
  <c r="J122" i="4"/>
  <c r="BI121" i="4"/>
  <c r="BH121" i="4"/>
  <c r="BG121" i="4"/>
  <c r="BF121" i="4"/>
  <c r="BE121" i="4"/>
  <c r="T121" i="4"/>
  <c r="R121" i="4"/>
  <c r="P121" i="4"/>
  <c r="BK121" i="4"/>
  <c r="J121" i="4"/>
  <c r="BI120" i="4"/>
  <c r="BH120" i="4"/>
  <c r="BG120" i="4"/>
  <c r="BF120" i="4"/>
  <c r="BE120" i="4"/>
  <c r="T120" i="4"/>
  <c r="R120" i="4"/>
  <c r="P120" i="4"/>
  <c r="BK120" i="4"/>
  <c r="J120" i="4"/>
  <c r="BI119" i="4"/>
  <c r="BH119" i="4"/>
  <c r="BG119" i="4"/>
  <c r="BF119" i="4"/>
  <c r="BE119" i="4"/>
  <c r="T119" i="4"/>
  <c r="R119" i="4"/>
  <c r="P119" i="4"/>
  <c r="BK119" i="4"/>
  <c r="J119" i="4"/>
  <c r="BI118" i="4"/>
  <c r="BH118" i="4"/>
  <c r="BG118" i="4"/>
  <c r="BF118" i="4"/>
  <c r="BE118" i="4"/>
  <c r="T118" i="4"/>
  <c r="R118" i="4"/>
  <c r="P118" i="4"/>
  <c r="BK118" i="4"/>
  <c r="J118" i="4"/>
  <c r="BI117" i="4"/>
  <c r="BH117" i="4"/>
  <c r="BG117" i="4"/>
  <c r="BF117" i="4"/>
  <c r="BE117" i="4"/>
  <c r="T117" i="4"/>
  <c r="R117" i="4"/>
  <c r="P117" i="4"/>
  <c r="BK117" i="4"/>
  <c r="J117" i="4"/>
  <c r="BI116" i="4"/>
  <c r="BH116" i="4"/>
  <c r="BG116" i="4"/>
  <c r="BF116" i="4"/>
  <c r="BE116" i="4"/>
  <c r="T116" i="4"/>
  <c r="R116" i="4"/>
  <c r="P116" i="4"/>
  <c r="BK116" i="4"/>
  <c r="J116" i="4"/>
  <c r="BI115" i="4"/>
  <c r="BH115" i="4"/>
  <c r="BG115" i="4"/>
  <c r="BF115" i="4"/>
  <c r="BE115" i="4"/>
  <c r="T115" i="4"/>
  <c r="R115" i="4"/>
  <c r="P115" i="4"/>
  <c r="BK115" i="4"/>
  <c r="J115" i="4"/>
  <c r="BI114" i="4"/>
  <c r="BH114" i="4"/>
  <c r="BG114" i="4"/>
  <c r="BF114" i="4"/>
  <c r="BE114" i="4"/>
  <c r="T114" i="4"/>
  <c r="R114" i="4"/>
  <c r="P114" i="4"/>
  <c r="BK114" i="4"/>
  <c r="J114" i="4"/>
  <c r="BI113" i="4"/>
  <c r="BH113" i="4"/>
  <c r="BG113" i="4"/>
  <c r="BF113" i="4"/>
  <c r="BE113" i="4"/>
  <c r="T113" i="4"/>
  <c r="R113" i="4"/>
  <c r="P113" i="4"/>
  <c r="BK113" i="4"/>
  <c r="J113" i="4"/>
  <c r="BI112" i="4"/>
  <c r="BH112" i="4"/>
  <c r="BG112" i="4"/>
  <c r="BF112" i="4"/>
  <c r="BE112" i="4"/>
  <c r="T112" i="4"/>
  <c r="R112" i="4"/>
  <c r="P112" i="4"/>
  <c r="BK112" i="4"/>
  <c r="J112" i="4"/>
  <c r="BI111" i="4"/>
  <c r="BH111" i="4"/>
  <c r="BG111" i="4"/>
  <c r="BF111" i="4"/>
  <c r="BE111" i="4"/>
  <c r="T111" i="4"/>
  <c r="R111" i="4"/>
  <c r="P111" i="4"/>
  <c r="BK111" i="4"/>
  <c r="J111" i="4"/>
  <c r="BI110" i="4"/>
  <c r="BH110" i="4"/>
  <c r="BG110" i="4"/>
  <c r="BF110" i="4"/>
  <c r="BE110" i="4"/>
  <c r="T110" i="4"/>
  <c r="R110" i="4"/>
  <c r="P110" i="4"/>
  <c r="BK110" i="4"/>
  <c r="J110" i="4"/>
  <c r="BI109" i="4"/>
  <c r="BH109" i="4"/>
  <c r="BG109" i="4"/>
  <c r="BF109" i="4"/>
  <c r="BE109" i="4"/>
  <c r="T109" i="4"/>
  <c r="R109" i="4"/>
  <c r="P109" i="4"/>
  <c r="BK109" i="4"/>
  <c r="J109" i="4"/>
  <c r="BI108" i="4"/>
  <c r="BH108" i="4"/>
  <c r="BG108" i="4"/>
  <c r="BF108" i="4"/>
  <c r="BE108" i="4"/>
  <c r="T108" i="4"/>
  <c r="R108" i="4"/>
  <c r="P108" i="4"/>
  <c r="BK108" i="4"/>
  <c r="J108" i="4"/>
  <c r="BI107" i="4"/>
  <c r="BH107" i="4"/>
  <c r="BG107" i="4"/>
  <c r="BF107" i="4"/>
  <c r="BE107" i="4"/>
  <c r="T107" i="4"/>
  <c r="R107" i="4"/>
  <c r="P107" i="4"/>
  <c r="BK107" i="4"/>
  <c r="J107" i="4"/>
  <c r="BI106" i="4"/>
  <c r="BH106" i="4"/>
  <c r="BG106" i="4"/>
  <c r="BF106" i="4"/>
  <c r="BE106" i="4"/>
  <c r="T106" i="4"/>
  <c r="T105" i="4" s="1"/>
  <c r="R106" i="4"/>
  <c r="R105" i="4" s="1"/>
  <c r="P106" i="4"/>
  <c r="P105" i="4" s="1"/>
  <c r="BK106" i="4"/>
  <c r="BK105" i="4" s="1"/>
  <c r="J105" i="4" s="1"/>
  <c r="J61" i="4" s="1"/>
  <c r="J106" i="4"/>
  <c r="BI104" i="4"/>
  <c r="BH104" i="4"/>
  <c r="BG104" i="4"/>
  <c r="BF104" i="4"/>
  <c r="T104" i="4"/>
  <c r="R104" i="4"/>
  <c r="P104" i="4"/>
  <c r="BK104" i="4"/>
  <c r="J104" i="4"/>
  <c r="BE104" i="4" s="1"/>
  <c r="BI103" i="4"/>
  <c r="BH103" i="4"/>
  <c r="BG103" i="4"/>
  <c r="BF103" i="4"/>
  <c r="T103" i="4"/>
  <c r="R103" i="4"/>
  <c r="P103" i="4"/>
  <c r="BK103" i="4"/>
  <c r="J103" i="4"/>
  <c r="BE103" i="4" s="1"/>
  <c r="BI102" i="4"/>
  <c r="BH102" i="4"/>
  <c r="BG102" i="4"/>
  <c r="BF102" i="4"/>
  <c r="T102" i="4"/>
  <c r="T101" i="4" s="1"/>
  <c r="R102" i="4"/>
  <c r="R101" i="4" s="1"/>
  <c r="P102" i="4"/>
  <c r="P101" i="4" s="1"/>
  <c r="BK102" i="4"/>
  <c r="BK101" i="4" s="1"/>
  <c r="J101" i="4" s="1"/>
  <c r="J60" i="4" s="1"/>
  <c r="J102" i="4"/>
  <c r="BE102" i="4" s="1"/>
  <c r="BI100" i="4"/>
  <c r="BH100" i="4"/>
  <c r="BG100" i="4"/>
  <c r="BF100" i="4"/>
  <c r="BE100" i="4"/>
  <c r="T100" i="4"/>
  <c r="T99" i="4" s="1"/>
  <c r="R100" i="4"/>
  <c r="R99" i="4" s="1"/>
  <c r="P100" i="4"/>
  <c r="P99" i="4" s="1"/>
  <c r="BK100" i="4"/>
  <c r="BK99" i="4" s="1"/>
  <c r="J99" i="4" s="1"/>
  <c r="J59" i="4" s="1"/>
  <c r="J100" i="4"/>
  <c r="BI97" i="4"/>
  <c r="BH97" i="4"/>
  <c r="BG97" i="4"/>
  <c r="BF97" i="4"/>
  <c r="T97" i="4"/>
  <c r="R97" i="4"/>
  <c r="P97" i="4"/>
  <c r="BK97" i="4"/>
  <c r="J97" i="4"/>
  <c r="BE97" i="4" s="1"/>
  <c r="BI96" i="4"/>
  <c r="BH96" i="4"/>
  <c r="BG96" i="4"/>
  <c r="BF96" i="4"/>
  <c r="T96" i="4"/>
  <c r="R96" i="4"/>
  <c r="P96" i="4"/>
  <c r="BK96" i="4"/>
  <c r="J96" i="4"/>
  <c r="BE96" i="4" s="1"/>
  <c r="BI95" i="4"/>
  <c r="BH95" i="4"/>
  <c r="BG95" i="4"/>
  <c r="BF95" i="4"/>
  <c r="T95" i="4"/>
  <c r="R95" i="4"/>
  <c r="P95" i="4"/>
  <c r="BK95" i="4"/>
  <c r="J95" i="4"/>
  <c r="BE95" i="4" s="1"/>
  <c r="BI94" i="4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T93" i="4"/>
  <c r="R93" i="4"/>
  <c r="P93" i="4"/>
  <c r="BK93" i="4"/>
  <c r="J93" i="4"/>
  <c r="BE93" i="4" s="1"/>
  <c r="BI92" i="4"/>
  <c r="BH92" i="4"/>
  <c r="BG92" i="4"/>
  <c r="BF92" i="4"/>
  <c r="T92" i="4"/>
  <c r="R92" i="4"/>
  <c r="P92" i="4"/>
  <c r="BK92" i="4"/>
  <c r="J92" i="4"/>
  <c r="BE92" i="4" s="1"/>
  <c r="BI91" i="4"/>
  <c r="BH91" i="4"/>
  <c r="BG91" i="4"/>
  <c r="BF91" i="4"/>
  <c r="T91" i="4"/>
  <c r="R91" i="4"/>
  <c r="P91" i="4"/>
  <c r="BK91" i="4"/>
  <c r="J91" i="4"/>
  <c r="BE91" i="4" s="1"/>
  <c r="BI90" i="4"/>
  <c r="BH90" i="4"/>
  <c r="BG90" i="4"/>
  <c r="BF90" i="4"/>
  <c r="T90" i="4"/>
  <c r="R90" i="4"/>
  <c r="P90" i="4"/>
  <c r="BK90" i="4"/>
  <c r="J90" i="4"/>
  <c r="BE90" i="4" s="1"/>
  <c r="BI89" i="4"/>
  <c r="BH89" i="4"/>
  <c r="BG89" i="4"/>
  <c r="BF89" i="4"/>
  <c r="BE89" i="4"/>
  <c r="T89" i="4"/>
  <c r="R89" i="4"/>
  <c r="P89" i="4"/>
  <c r="BK89" i="4"/>
  <c r="J89" i="4"/>
  <c r="BI88" i="4"/>
  <c r="BH88" i="4"/>
  <c r="BG88" i="4"/>
  <c r="BF88" i="4"/>
  <c r="BE88" i="4"/>
  <c r="T88" i="4"/>
  <c r="R88" i="4"/>
  <c r="P88" i="4"/>
  <c r="BK88" i="4"/>
  <c r="J88" i="4"/>
  <c r="BI87" i="4"/>
  <c r="F34" i="4" s="1"/>
  <c r="BD54" i="1" s="1"/>
  <c r="BH87" i="4"/>
  <c r="F33" i="4" s="1"/>
  <c r="BC54" i="1" s="1"/>
  <c r="BG87" i="4"/>
  <c r="F32" i="4" s="1"/>
  <c r="BB54" i="1" s="1"/>
  <c r="BF87" i="4"/>
  <c r="J31" i="4" s="1"/>
  <c r="AW54" i="1" s="1"/>
  <c r="BE87" i="4"/>
  <c r="J30" i="4" s="1"/>
  <c r="AV54" i="1" s="1"/>
  <c r="T87" i="4"/>
  <c r="T86" i="4" s="1"/>
  <c r="R87" i="4"/>
  <c r="R86" i="4" s="1"/>
  <c r="P87" i="4"/>
  <c r="P86" i="4" s="1"/>
  <c r="BK87" i="4"/>
  <c r="BK86" i="4" s="1"/>
  <c r="J87" i="4"/>
  <c r="J80" i="4"/>
  <c r="F80" i="4"/>
  <c r="F78" i="4"/>
  <c r="E76" i="4"/>
  <c r="J51" i="4"/>
  <c r="F51" i="4"/>
  <c r="F49" i="4"/>
  <c r="E47" i="4"/>
  <c r="J18" i="4"/>
  <c r="E18" i="4"/>
  <c r="F52" i="4" s="1"/>
  <c r="J17" i="4"/>
  <c r="J12" i="4"/>
  <c r="J49" i="4" s="1"/>
  <c r="E7" i="4"/>
  <c r="E74" i="4" s="1"/>
  <c r="AY53" i="1"/>
  <c r="AX53" i="1"/>
  <c r="BI126" i="3"/>
  <c r="BH126" i="3"/>
  <c r="BG126" i="3"/>
  <c r="BF126" i="3"/>
  <c r="BE126" i="3"/>
  <c r="T126" i="3"/>
  <c r="T125" i="3" s="1"/>
  <c r="T124" i="3" s="1"/>
  <c r="R126" i="3"/>
  <c r="R125" i="3" s="1"/>
  <c r="R124" i="3" s="1"/>
  <c r="P126" i="3"/>
  <c r="P125" i="3" s="1"/>
  <c r="P124" i="3" s="1"/>
  <c r="BK126" i="3"/>
  <c r="BK125" i="3" s="1"/>
  <c r="J126" i="3"/>
  <c r="BI123" i="3"/>
  <c r="BH123" i="3"/>
  <c r="BG123" i="3"/>
  <c r="BF123" i="3"/>
  <c r="BE123" i="3"/>
  <c r="T123" i="3"/>
  <c r="T122" i="3" s="1"/>
  <c r="R123" i="3"/>
  <c r="R122" i="3" s="1"/>
  <c r="P123" i="3"/>
  <c r="P122" i="3" s="1"/>
  <c r="BK123" i="3"/>
  <c r="BK122" i="3" s="1"/>
  <c r="J122" i="3" s="1"/>
  <c r="J62" i="3" s="1"/>
  <c r="J123" i="3"/>
  <c r="BI121" i="3"/>
  <c r="BH121" i="3"/>
  <c r="BG121" i="3"/>
  <c r="BF121" i="3"/>
  <c r="T121" i="3"/>
  <c r="R121" i="3"/>
  <c r="P121" i="3"/>
  <c r="BK121" i="3"/>
  <c r="J121" i="3"/>
  <c r="BE121" i="3" s="1"/>
  <c r="BI120" i="3"/>
  <c r="BH120" i="3"/>
  <c r="BG120" i="3"/>
  <c r="BF120" i="3"/>
  <c r="BE120" i="3"/>
  <c r="T120" i="3"/>
  <c r="R120" i="3"/>
  <c r="P120" i="3"/>
  <c r="BK120" i="3"/>
  <c r="J120" i="3"/>
  <c r="BI119" i="3"/>
  <c r="BH119" i="3"/>
  <c r="BG119" i="3"/>
  <c r="BF119" i="3"/>
  <c r="BE119" i="3"/>
  <c r="T119" i="3"/>
  <c r="R119" i="3"/>
  <c r="P119" i="3"/>
  <c r="BK119" i="3"/>
  <c r="J119" i="3"/>
  <c r="BI118" i="3"/>
  <c r="BH118" i="3"/>
  <c r="BG118" i="3"/>
  <c r="BF118" i="3"/>
  <c r="BE118" i="3"/>
  <c r="T118" i="3"/>
  <c r="T117" i="3" s="1"/>
  <c r="R118" i="3"/>
  <c r="R117" i="3" s="1"/>
  <c r="P118" i="3"/>
  <c r="P117" i="3" s="1"/>
  <c r="BK118" i="3"/>
  <c r="BK117" i="3" s="1"/>
  <c r="J117" i="3" s="1"/>
  <c r="J61" i="3" s="1"/>
  <c r="J118" i="3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R115" i="3"/>
  <c r="P115" i="3"/>
  <c r="BK115" i="3"/>
  <c r="J115" i="3"/>
  <c r="BE115" i="3" s="1"/>
  <c r="BI114" i="3"/>
  <c r="BH114" i="3"/>
  <c r="BG114" i="3"/>
  <c r="BF114" i="3"/>
  <c r="T114" i="3"/>
  <c r="R114" i="3"/>
  <c r="P114" i="3"/>
  <c r="BK114" i="3"/>
  <c r="J114" i="3"/>
  <c r="BE114" i="3" s="1"/>
  <c r="BI113" i="3"/>
  <c r="BH113" i="3"/>
  <c r="BG113" i="3"/>
  <c r="BF113" i="3"/>
  <c r="T113" i="3"/>
  <c r="R113" i="3"/>
  <c r="P113" i="3"/>
  <c r="BK113" i="3"/>
  <c r="J113" i="3"/>
  <c r="BE113" i="3" s="1"/>
  <c r="BI112" i="3"/>
  <c r="BH112" i="3"/>
  <c r="BG112" i="3"/>
  <c r="BF112" i="3"/>
  <c r="BE112" i="3"/>
  <c r="T112" i="3"/>
  <c r="T111" i="3" s="1"/>
  <c r="R112" i="3"/>
  <c r="R111" i="3" s="1"/>
  <c r="P112" i="3"/>
  <c r="P111" i="3" s="1"/>
  <c r="BK112" i="3"/>
  <c r="BK111" i="3" s="1"/>
  <c r="J111" i="3" s="1"/>
  <c r="J60" i="3" s="1"/>
  <c r="J112" i="3"/>
  <c r="BI110" i="3"/>
  <c r="BH110" i="3"/>
  <c r="BG110" i="3"/>
  <c r="BF110" i="3"/>
  <c r="T110" i="3"/>
  <c r="R110" i="3"/>
  <c r="P110" i="3"/>
  <c r="BK110" i="3"/>
  <c r="J110" i="3"/>
  <c r="BE110" i="3" s="1"/>
  <c r="BI109" i="3"/>
  <c r="BH109" i="3"/>
  <c r="BG109" i="3"/>
  <c r="BF109" i="3"/>
  <c r="BE109" i="3"/>
  <c r="T109" i="3"/>
  <c r="R109" i="3"/>
  <c r="P109" i="3"/>
  <c r="BK109" i="3"/>
  <c r="J109" i="3"/>
  <c r="BI108" i="3"/>
  <c r="BH108" i="3"/>
  <c r="BG108" i="3"/>
  <c r="BF108" i="3"/>
  <c r="BE108" i="3"/>
  <c r="T108" i="3"/>
  <c r="R108" i="3"/>
  <c r="P108" i="3"/>
  <c r="BK108" i="3"/>
  <c r="J108" i="3"/>
  <c r="BI107" i="3"/>
  <c r="BH107" i="3"/>
  <c r="BG107" i="3"/>
  <c r="BF107" i="3"/>
  <c r="BE107" i="3"/>
  <c r="T107" i="3"/>
  <c r="R107" i="3"/>
  <c r="P107" i="3"/>
  <c r="BK107" i="3"/>
  <c r="J107" i="3"/>
  <c r="BI106" i="3"/>
  <c r="BH106" i="3"/>
  <c r="BG106" i="3"/>
  <c r="BF106" i="3"/>
  <c r="BE106" i="3"/>
  <c r="T106" i="3"/>
  <c r="R106" i="3"/>
  <c r="P106" i="3"/>
  <c r="BK106" i="3"/>
  <c r="J106" i="3"/>
  <c r="BI105" i="3"/>
  <c r="BH105" i="3"/>
  <c r="BG105" i="3"/>
  <c r="BF105" i="3"/>
  <c r="BE105" i="3"/>
  <c r="T105" i="3"/>
  <c r="R105" i="3"/>
  <c r="P105" i="3"/>
  <c r="BK105" i="3"/>
  <c r="J105" i="3"/>
  <c r="BI104" i="3"/>
  <c r="BH104" i="3"/>
  <c r="BG104" i="3"/>
  <c r="BF104" i="3"/>
  <c r="BE104" i="3"/>
  <c r="T104" i="3"/>
  <c r="R104" i="3"/>
  <c r="P104" i="3"/>
  <c r="BK104" i="3"/>
  <c r="J104" i="3"/>
  <c r="BI103" i="3"/>
  <c r="BH103" i="3"/>
  <c r="BG103" i="3"/>
  <c r="BF103" i="3"/>
  <c r="BE103" i="3"/>
  <c r="T103" i="3"/>
  <c r="T102" i="3" s="1"/>
  <c r="R103" i="3"/>
  <c r="R102" i="3" s="1"/>
  <c r="P103" i="3"/>
  <c r="P102" i="3" s="1"/>
  <c r="BK103" i="3"/>
  <c r="BK102" i="3" s="1"/>
  <c r="J102" i="3" s="1"/>
  <c r="J59" i="3" s="1"/>
  <c r="J103" i="3"/>
  <c r="BI101" i="3"/>
  <c r="BH101" i="3"/>
  <c r="BG101" i="3"/>
  <c r="BF101" i="3"/>
  <c r="T101" i="3"/>
  <c r="R101" i="3"/>
  <c r="P101" i="3"/>
  <c r="BK101" i="3"/>
  <c r="J101" i="3"/>
  <c r="BE101" i="3" s="1"/>
  <c r="BI99" i="3"/>
  <c r="BH99" i="3"/>
  <c r="BG99" i="3"/>
  <c r="BF99" i="3"/>
  <c r="T99" i="3"/>
  <c r="R99" i="3"/>
  <c r="P99" i="3"/>
  <c r="BK99" i="3"/>
  <c r="J99" i="3"/>
  <c r="BE99" i="3" s="1"/>
  <c r="BI98" i="3"/>
  <c r="BH98" i="3"/>
  <c r="BG98" i="3"/>
  <c r="BF98" i="3"/>
  <c r="T98" i="3"/>
  <c r="R98" i="3"/>
  <c r="P98" i="3"/>
  <c r="BK98" i="3"/>
  <c r="J98" i="3"/>
  <c r="BE98" i="3" s="1"/>
  <c r="BI97" i="3"/>
  <c r="BH97" i="3"/>
  <c r="BG97" i="3"/>
  <c r="BF97" i="3"/>
  <c r="T97" i="3"/>
  <c r="R97" i="3"/>
  <c r="P97" i="3"/>
  <c r="BK97" i="3"/>
  <c r="J97" i="3"/>
  <c r="BE97" i="3" s="1"/>
  <c r="BI96" i="3"/>
  <c r="BH96" i="3"/>
  <c r="BG96" i="3"/>
  <c r="BF96" i="3"/>
  <c r="T96" i="3"/>
  <c r="R96" i="3"/>
  <c r="P96" i="3"/>
  <c r="BK96" i="3"/>
  <c r="J96" i="3"/>
  <c r="BE96" i="3" s="1"/>
  <c r="BI95" i="3"/>
  <c r="BH95" i="3"/>
  <c r="BG95" i="3"/>
  <c r="BF95" i="3"/>
  <c r="T95" i="3"/>
  <c r="R95" i="3"/>
  <c r="P95" i="3"/>
  <c r="BK95" i="3"/>
  <c r="J95" i="3"/>
  <c r="BE95" i="3" s="1"/>
  <c r="BI94" i="3"/>
  <c r="BH94" i="3"/>
  <c r="BG94" i="3"/>
  <c r="BF94" i="3"/>
  <c r="BE94" i="3"/>
  <c r="T94" i="3"/>
  <c r="R94" i="3"/>
  <c r="P94" i="3"/>
  <c r="BK94" i="3"/>
  <c r="J94" i="3"/>
  <c r="BI93" i="3"/>
  <c r="BH93" i="3"/>
  <c r="BG93" i="3"/>
  <c r="BF93" i="3"/>
  <c r="BE93" i="3"/>
  <c r="T93" i="3"/>
  <c r="R93" i="3"/>
  <c r="P93" i="3"/>
  <c r="BK93" i="3"/>
  <c r="J93" i="3"/>
  <c r="BI92" i="3"/>
  <c r="BH92" i="3"/>
  <c r="BG92" i="3"/>
  <c r="BF92" i="3"/>
  <c r="BE92" i="3"/>
  <c r="T92" i="3"/>
  <c r="R92" i="3"/>
  <c r="P92" i="3"/>
  <c r="BK92" i="3"/>
  <c r="J92" i="3"/>
  <c r="BI91" i="3"/>
  <c r="BH91" i="3"/>
  <c r="BG91" i="3"/>
  <c r="BF91" i="3"/>
  <c r="BE91" i="3"/>
  <c r="T91" i="3"/>
  <c r="R91" i="3"/>
  <c r="P91" i="3"/>
  <c r="BK91" i="3"/>
  <c r="J91" i="3"/>
  <c r="BI90" i="3"/>
  <c r="BH90" i="3"/>
  <c r="BG90" i="3"/>
  <c r="BF90" i="3"/>
  <c r="BE90" i="3"/>
  <c r="T90" i="3"/>
  <c r="R90" i="3"/>
  <c r="P90" i="3"/>
  <c r="BK90" i="3"/>
  <c r="J90" i="3"/>
  <c r="BI89" i="3"/>
  <c r="BH89" i="3"/>
  <c r="BG89" i="3"/>
  <c r="BF89" i="3"/>
  <c r="BE89" i="3"/>
  <c r="T89" i="3"/>
  <c r="R89" i="3"/>
  <c r="P89" i="3"/>
  <c r="BK89" i="3"/>
  <c r="J89" i="3"/>
  <c r="BI88" i="3"/>
  <c r="BH88" i="3"/>
  <c r="BG88" i="3"/>
  <c r="BF88" i="3"/>
  <c r="BE88" i="3"/>
  <c r="T88" i="3"/>
  <c r="R88" i="3"/>
  <c r="P88" i="3"/>
  <c r="BK88" i="3"/>
  <c r="J88" i="3"/>
  <c r="BI87" i="3"/>
  <c r="F34" i="3" s="1"/>
  <c r="BD53" i="1" s="1"/>
  <c r="BH87" i="3"/>
  <c r="F33" i="3" s="1"/>
  <c r="BC53" i="1" s="1"/>
  <c r="BG87" i="3"/>
  <c r="F32" i="3" s="1"/>
  <c r="BB53" i="1" s="1"/>
  <c r="BF87" i="3"/>
  <c r="F31" i="3" s="1"/>
  <c r="BA53" i="1" s="1"/>
  <c r="BE87" i="3"/>
  <c r="T87" i="3"/>
  <c r="T86" i="3" s="1"/>
  <c r="R87" i="3"/>
  <c r="R86" i="3" s="1"/>
  <c r="P87" i="3"/>
  <c r="P86" i="3" s="1"/>
  <c r="P85" i="3" s="1"/>
  <c r="P84" i="3" s="1"/>
  <c r="AU53" i="1" s="1"/>
  <c r="BK87" i="3"/>
  <c r="BK86" i="3" s="1"/>
  <c r="J87" i="3"/>
  <c r="J80" i="3"/>
  <c r="F80" i="3"/>
  <c r="F78" i="3"/>
  <c r="E76" i="3"/>
  <c r="J51" i="3"/>
  <c r="F51" i="3"/>
  <c r="F49" i="3"/>
  <c r="E47" i="3"/>
  <c r="J18" i="3"/>
  <c r="E18" i="3"/>
  <c r="F52" i="3" s="1"/>
  <c r="J17" i="3"/>
  <c r="J12" i="3"/>
  <c r="J78" i="3" s="1"/>
  <c r="E7" i="3"/>
  <c r="E45" i="3" s="1"/>
  <c r="AY52" i="1"/>
  <c r="AX52" i="1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T174" i="2"/>
  <c r="R174" i="2"/>
  <c r="P174" i="2"/>
  <c r="BK174" i="2"/>
  <c r="J174" i="2"/>
  <c r="BE174" i="2" s="1"/>
  <c r="BI173" i="2"/>
  <c r="BH173" i="2"/>
  <c r="BG173" i="2"/>
  <c r="BF173" i="2"/>
  <c r="T173" i="2"/>
  <c r="R173" i="2"/>
  <c r="P173" i="2"/>
  <c r="BK173" i="2"/>
  <c r="J173" i="2"/>
  <c r="BE173" i="2" s="1"/>
  <c r="BI172" i="2"/>
  <c r="BH172" i="2"/>
  <c r="BG172" i="2"/>
  <c r="BF172" i="2"/>
  <c r="T172" i="2"/>
  <c r="R172" i="2"/>
  <c r="P172" i="2"/>
  <c r="BK172" i="2"/>
  <c r="J172" i="2"/>
  <c r="BE172" i="2" s="1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T169" i="2" s="1"/>
  <c r="T168" i="2" s="1"/>
  <c r="R170" i="2"/>
  <c r="R169" i="2" s="1"/>
  <c r="R168" i="2" s="1"/>
  <c r="P170" i="2"/>
  <c r="BK170" i="2"/>
  <c r="BK169" i="2" s="1"/>
  <c r="J170" i="2"/>
  <c r="BE170" i="2" s="1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T166" i="2"/>
  <c r="R166" i="2"/>
  <c r="R165" i="2" s="1"/>
  <c r="P166" i="2"/>
  <c r="P165" i="2" s="1"/>
  <c r="BK166" i="2"/>
  <c r="BK165" i="2" s="1"/>
  <c r="J165" i="2" s="1"/>
  <c r="J166" i="2"/>
  <c r="BE166" i="2" s="1"/>
  <c r="J68" i="2"/>
  <c r="BI164" i="2"/>
  <c r="BH164" i="2"/>
  <c r="BG164" i="2"/>
  <c r="BF164" i="2"/>
  <c r="BE164" i="2"/>
  <c r="T164" i="2"/>
  <c r="R164" i="2"/>
  <c r="P164" i="2"/>
  <c r="BK164" i="2"/>
  <c r="J164" i="2"/>
  <c r="BI163" i="2"/>
  <c r="BH163" i="2"/>
  <c r="BG163" i="2"/>
  <c r="BF163" i="2"/>
  <c r="T163" i="2"/>
  <c r="T162" i="2" s="1"/>
  <c r="R163" i="2"/>
  <c r="R162" i="2" s="1"/>
  <c r="P163" i="2"/>
  <c r="P162" i="2" s="1"/>
  <c r="BK163" i="2"/>
  <c r="J163" i="2"/>
  <c r="BE163" i="2" s="1"/>
  <c r="BI161" i="2"/>
  <c r="BH161" i="2"/>
  <c r="BG161" i="2"/>
  <c r="BF161" i="2"/>
  <c r="T161" i="2"/>
  <c r="R161" i="2"/>
  <c r="P161" i="2"/>
  <c r="BK161" i="2"/>
  <c r="J161" i="2"/>
  <c r="BE161" i="2" s="1"/>
  <c r="BI159" i="2"/>
  <c r="BH159" i="2"/>
  <c r="BG159" i="2"/>
  <c r="BF159" i="2"/>
  <c r="T159" i="2"/>
  <c r="R159" i="2"/>
  <c r="P159" i="2"/>
  <c r="BK159" i="2"/>
  <c r="J159" i="2"/>
  <c r="BE159" i="2" s="1"/>
  <c r="BI158" i="2"/>
  <c r="BH158" i="2"/>
  <c r="BG158" i="2"/>
  <c r="BF158" i="2"/>
  <c r="BE158" i="2"/>
  <c r="T158" i="2"/>
  <c r="R158" i="2"/>
  <c r="P158" i="2"/>
  <c r="BK158" i="2"/>
  <c r="J158" i="2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BE155" i="2"/>
  <c r="T155" i="2"/>
  <c r="R155" i="2"/>
  <c r="P155" i="2"/>
  <c r="BK155" i="2"/>
  <c r="J155" i="2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BE152" i="2"/>
  <c r="T152" i="2"/>
  <c r="R152" i="2"/>
  <c r="R151" i="2" s="1"/>
  <c r="P152" i="2"/>
  <c r="P151" i="2" s="1"/>
  <c r="P150" i="2" s="1"/>
  <c r="BK152" i="2"/>
  <c r="BK151" i="2" s="1"/>
  <c r="J152" i="2"/>
  <c r="BI149" i="2"/>
  <c r="BH149" i="2"/>
  <c r="BG149" i="2"/>
  <c r="BF149" i="2"/>
  <c r="BE149" i="2"/>
  <c r="T149" i="2"/>
  <c r="T148" i="2" s="1"/>
  <c r="R149" i="2"/>
  <c r="R148" i="2" s="1"/>
  <c r="P149" i="2"/>
  <c r="P148" i="2" s="1"/>
  <c r="BK149" i="2"/>
  <c r="BK148" i="2" s="1"/>
  <c r="J148" i="2" s="1"/>
  <c r="J64" i="2" s="1"/>
  <c r="J149" i="2"/>
  <c r="BI147" i="2"/>
  <c r="BH147" i="2"/>
  <c r="BG147" i="2"/>
  <c r="BF147" i="2"/>
  <c r="BE147" i="2"/>
  <c r="T147" i="2"/>
  <c r="R147" i="2"/>
  <c r="P147" i="2"/>
  <c r="BK147" i="2"/>
  <c r="J147" i="2"/>
  <c r="BI146" i="2"/>
  <c r="BH146" i="2"/>
  <c r="BG146" i="2"/>
  <c r="BF146" i="2"/>
  <c r="T146" i="2"/>
  <c r="R146" i="2"/>
  <c r="P146" i="2"/>
  <c r="BK146" i="2"/>
  <c r="J146" i="2"/>
  <c r="BE146" i="2" s="1"/>
  <c r="BI145" i="2"/>
  <c r="BH145" i="2"/>
  <c r="BG145" i="2"/>
  <c r="BF145" i="2"/>
  <c r="BE145" i="2"/>
  <c r="T145" i="2"/>
  <c r="R145" i="2"/>
  <c r="P145" i="2"/>
  <c r="BK145" i="2"/>
  <c r="J145" i="2"/>
  <c r="BI144" i="2"/>
  <c r="BH144" i="2"/>
  <c r="BG144" i="2"/>
  <c r="BF144" i="2"/>
  <c r="T144" i="2"/>
  <c r="R144" i="2"/>
  <c r="R143" i="2" s="1"/>
  <c r="P144" i="2"/>
  <c r="P143" i="2" s="1"/>
  <c r="BK144" i="2"/>
  <c r="J144" i="2"/>
  <c r="BE144" i="2" s="1"/>
  <c r="BI142" i="2"/>
  <c r="BH142" i="2"/>
  <c r="BG142" i="2"/>
  <c r="BF142" i="2"/>
  <c r="BE142" i="2"/>
  <c r="T142" i="2"/>
  <c r="R142" i="2"/>
  <c r="P142" i="2"/>
  <c r="BK142" i="2"/>
  <c r="J142" i="2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BE140" i="2"/>
  <c r="T140" i="2"/>
  <c r="R140" i="2"/>
  <c r="P140" i="2"/>
  <c r="BK140" i="2"/>
  <c r="J140" i="2"/>
  <c r="BI139" i="2"/>
  <c r="BH139" i="2"/>
  <c r="BG139" i="2"/>
  <c r="BF139" i="2"/>
  <c r="T139" i="2"/>
  <c r="R139" i="2"/>
  <c r="P139" i="2"/>
  <c r="BK139" i="2"/>
  <c r="J139" i="2"/>
  <c r="BE139" i="2" s="1"/>
  <c r="BI138" i="2"/>
  <c r="BH138" i="2"/>
  <c r="BG138" i="2"/>
  <c r="BF138" i="2"/>
  <c r="BE138" i="2"/>
  <c r="T138" i="2"/>
  <c r="R138" i="2"/>
  <c r="P138" i="2"/>
  <c r="BK138" i="2"/>
  <c r="J138" i="2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BE136" i="2"/>
  <c r="T136" i="2"/>
  <c r="R136" i="2"/>
  <c r="R135" i="2" s="1"/>
  <c r="P136" i="2"/>
  <c r="P135" i="2" s="1"/>
  <c r="BK136" i="2"/>
  <c r="BK135" i="2" s="1"/>
  <c r="J135" i="2" s="1"/>
  <c r="J62" i="2" s="1"/>
  <c r="J136" i="2"/>
  <c r="BI134" i="2"/>
  <c r="BH134" i="2"/>
  <c r="BG134" i="2"/>
  <c r="BF134" i="2"/>
  <c r="BE134" i="2"/>
  <c r="T134" i="2"/>
  <c r="R134" i="2"/>
  <c r="P134" i="2"/>
  <c r="BK134" i="2"/>
  <c r="J134" i="2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BE132" i="2"/>
  <c r="T132" i="2"/>
  <c r="R132" i="2"/>
  <c r="P132" i="2"/>
  <c r="BK132" i="2"/>
  <c r="J132" i="2"/>
  <c r="BI131" i="2"/>
  <c r="BH131" i="2"/>
  <c r="BG131" i="2"/>
  <c r="BF131" i="2"/>
  <c r="T131" i="2"/>
  <c r="R131" i="2"/>
  <c r="P131" i="2"/>
  <c r="BK131" i="2"/>
  <c r="J131" i="2"/>
  <c r="BE131" i="2" s="1"/>
  <c r="BI130" i="2"/>
  <c r="BH130" i="2"/>
  <c r="BG130" i="2"/>
  <c r="BF130" i="2"/>
  <c r="BE130" i="2"/>
  <c r="T130" i="2"/>
  <c r="R130" i="2"/>
  <c r="P130" i="2"/>
  <c r="BK130" i="2"/>
  <c r="J130" i="2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BE128" i="2"/>
  <c r="T128" i="2"/>
  <c r="R128" i="2"/>
  <c r="P128" i="2"/>
  <c r="BK128" i="2"/>
  <c r="J128" i="2"/>
  <c r="BI127" i="2"/>
  <c r="BH127" i="2"/>
  <c r="BG127" i="2"/>
  <c r="BF127" i="2"/>
  <c r="BE127" i="2"/>
  <c r="T127" i="2"/>
  <c r="R127" i="2"/>
  <c r="P127" i="2"/>
  <c r="BK127" i="2"/>
  <c r="J127" i="2"/>
  <c r="BI126" i="2"/>
  <c r="BH126" i="2"/>
  <c r="BG126" i="2"/>
  <c r="BF126" i="2"/>
  <c r="BE126" i="2"/>
  <c r="T126" i="2"/>
  <c r="R126" i="2"/>
  <c r="P126" i="2"/>
  <c r="BK126" i="2"/>
  <c r="J126" i="2"/>
  <c r="BI125" i="2"/>
  <c r="BH125" i="2"/>
  <c r="BG125" i="2"/>
  <c r="BF125" i="2"/>
  <c r="BE125" i="2"/>
  <c r="T125" i="2"/>
  <c r="R125" i="2"/>
  <c r="P125" i="2"/>
  <c r="BK125" i="2"/>
  <c r="J125" i="2"/>
  <c r="BI124" i="2"/>
  <c r="BH124" i="2"/>
  <c r="BG124" i="2"/>
  <c r="BF124" i="2"/>
  <c r="BE124" i="2"/>
  <c r="T124" i="2"/>
  <c r="T123" i="2" s="1"/>
  <c r="R124" i="2"/>
  <c r="P124" i="2"/>
  <c r="P123" i="2" s="1"/>
  <c r="BK124" i="2"/>
  <c r="BK123" i="2" s="1"/>
  <c r="J123" i="2" s="1"/>
  <c r="J61" i="2" s="1"/>
  <c r="J124" i="2"/>
  <c r="BI122" i="2"/>
  <c r="BH122" i="2"/>
  <c r="BG122" i="2"/>
  <c r="BF122" i="2"/>
  <c r="T122" i="2"/>
  <c r="T121" i="2" s="1"/>
  <c r="R122" i="2"/>
  <c r="R121" i="2" s="1"/>
  <c r="P122" i="2"/>
  <c r="P121" i="2" s="1"/>
  <c r="BK122" i="2"/>
  <c r="BK121" i="2" s="1"/>
  <c r="J121" i="2" s="1"/>
  <c r="J122" i="2"/>
  <c r="BE122" i="2" s="1"/>
  <c r="J60" i="2"/>
  <c r="BI120" i="2"/>
  <c r="BH120" i="2"/>
  <c r="BG120" i="2"/>
  <c r="BF120" i="2"/>
  <c r="BE120" i="2"/>
  <c r="T120" i="2"/>
  <c r="R120" i="2"/>
  <c r="P120" i="2"/>
  <c r="BK120" i="2"/>
  <c r="J120" i="2"/>
  <c r="BI119" i="2"/>
  <c r="BH119" i="2"/>
  <c r="BG119" i="2"/>
  <c r="BF119" i="2"/>
  <c r="BE119" i="2"/>
  <c r="T119" i="2"/>
  <c r="R119" i="2"/>
  <c r="P119" i="2"/>
  <c r="BK119" i="2"/>
  <c r="J119" i="2"/>
  <c r="BI118" i="2"/>
  <c r="BH118" i="2"/>
  <c r="BG118" i="2"/>
  <c r="BF118" i="2"/>
  <c r="BE118" i="2"/>
  <c r="T118" i="2"/>
  <c r="R118" i="2"/>
  <c r="P118" i="2"/>
  <c r="BK118" i="2"/>
  <c r="J118" i="2"/>
  <c r="BI117" i="2"/>
  <c r="BH117" i="2"/>
  <c r="BG117" i="2"/>
  <c r="BF117" i="2"/>
  <c r="BE117" i="2"/>
  <c r="T117" i="2"/>
  <c r="R117" i="2"/>
  <c r="P117" i="2"/>
  <c r="BK117" i="2"/>
  <c r="J117" i="2"/>
  <c r="BI116" i="2"/>
  <c r="BH116" i="2"/>
  <c r="BG116" i="2"/>
  <c r="BF116" i="2"/>
  <c r="BE116" i="2"/>
  <c r="T116" i="2"/>
  <c r="R116" i="2"/>
  <c r="P116" i="2"/>
  <c r="BK116" i="2"/>
  <c r="J116" i="2"/>
  <c r="BI115" i="2"/>
  <c r="BH115" i="2"/>
  <c r="BG115" i="2"/>
  <c r="BF115" i="2"/>
  <c r="BE115" i="2"/>
  <c r="T115" i="2"/>
  <c r="R115" i="2"/>
  <c r="P115" i="2"/>
  <c r="BK115" i="2"/>
  <c r="J115" i="2"/>
  <c r="BI114" i="2"/>
  <c r="BH114" i="2"/>
  <c r="BG114" i="2"/>
  <c r="BF114" i="2"/>
  <c r="BE114" i="2"/>
  <c r="T114" i="2"/>
  <c r="R114" i="2"/>
  <c r="P114" i="2"/>
  <c r="BK114" i="2"/>
  <c r="J114" i="2"/>
  <c r="BI113" i="2"/>
  <c r="BH113" i="2"/>
  <c r="BG113" i="2"/>
  <c r="BF113" i="2"/>
  <c r="BE113" i="2"/>
  <c r="T113" i="2"/>
  <c r="R113" i="2"/>
  <c r="P113" i="2"/>
  <c r="BK113" i="2"/>
  <c r="J113" i="2"/>
  <c r="BI112" i="2"/>
  <c r="BH112" i="2"/>
  <c r="BG112" i="2"/>
  <c r="BF112" i="2"/>
  <c r="BE112" i="2"/>
  <c r="T112" i="2"/>
  <c r="R112" i="2"/>
  <c r="P112" i="2"/>
  <c r="BK112" i="2"/>
  <c r="J112" i="2"/>
  <c r="BI111" i="2"/>
  <c r="BH111" i="2"/>
  <c r="BG111" i="2"/>
  <c r="BF111" i="2"/>
  <c r="BE111" i="2"/>
  <c r="T111" i="2"/>
  <c r="R111" i="2"/>
  <c r="P111" i="2"/>
  <c r="BK111" i="2"/>
  <c r="J111" i="2"/>
  <c r="BI110" i="2"/>
  <c r="BH110" i="2"/>
  <c r="BG110" i="2"/>
  <c r="BF110" i="2"/>
  <c r="BE110" i="2"/>
  <c r="T110" i="2"/>
  <c r="R110" i="2"/>
  <c r="P110" i="2"/>
  <c r="BK110" i="2"/>
  <c r="J110" i="2"/>
  <c r="BI109" i="2"/>
  <c r="BH109" i="2"/>
  <c r="BG109" i="2"/>
  <c r="BF109" i="2"/>
  <c r="BE109" i="2"/>
  <c r="T109" i="2"/>
  <c r="R109" i="2"/>
  <c r="P109" i="2"/>
  <c r="BK109" i="2"/>
  <c r="J109" i="2"/>
  <c r="BI108" i="2"/>
  <c r="BH108" i="2"/>
  <c r="BG108" i="2"/>
  <c r="BF108" i="2"/>
  <c r="BE108" i="2"/>
  <c r="T108" i="2"/>
  <c r="R108" i="2"/>
  <c r="P108" i="2"/>
  <c r="BK108" i="2"/>
  <c r="J108" i="2"/>
  <c r="BI107" i="2"/>
  <c r="BH107" i="2"/>
  <c r="BG107" i="2"/>
  <c r="BF107" i="2"/>
  <c r="BE107" i="2"/>
  <c r="T107" i="2"/>
  <c r="R107" i="2"/>
  <c r="P107" i="2"/>
  <c r="BK107" i="2"/>
  <c r="J107" i="2"/>
  <c r="BI106" i="2"/>
  <c r="BH106" i="2"/>
  <c r="BG106" i="2"/>
  <c r="BF106" i="2"/>
  <c r="BE106" i="2"/>
  <c r="T106" i="2"/>
  <c r="T105" i="2" s="1"/>
  <c r="R106" i="2"/>
  <c r="R105" i="2" s="1"/>
  <c r="P106" i="2"/>
  <c r="P105" i="2" s="1"/>
  <c r="BK106" i="2"/>
  <c r="J106" i="2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P103" i="2"/>
  <c r="BK103" i="2"/>
  <c r="J103" i="2"/>
  <c r="BE103" i="2" s="1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BE96" i="2"/>
  <c r="T96" i="2"/>
  <c r="R96" i="2"/>
  <c r="P96" i="2"/>
  <c r="BK96" i="2"/>
  <c r="J96" i="2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BE94" i="2"/>
  <c r="T94" i="2"/>
  <c r="R94" i="2"/>
  <c r="P94" i="2"/>
  <c r="BK94" i="2"/>
  <c r="J94" i="2"/>
  <c r="BI93" i="2"/>
  <c r="F34" i="2" s="1"/>
  <c r="BD52" i="1" s="1"/>
  <c r="BD51" i="1" s="1"/>
  <c r="W30" i="1" s="1"/>
  <c r="BH93" i="2"/>
  <c r="F33" i="2" s="1"/>
  <c r="BC52" i="1" s="1"/>
  <c r="BC51" i="1" s="1"/>
  <c r="BG93" i="2"/>
  <c r="F32" i="2" s="1"/>
  <c r="BB52" i="1" s="1"/>
  <c r="BB51" i="1" s="1"/>
  <c r="BF93" i="2"/>
  <c r="J31" i="2" s="1"/>
  <c r="AW52" i="1" s="1"/>
  <c r="T93" i="2"/>
  <c r="T92" i="2" s="1"/>
  <c r="R93" i="2"/>
  <c r="R92" i="2" s="1"/>
  <c r="P93" i="2"/>
  <c r="BK93" i="2"/>
  <c r="BK92" i="2" s="1"/>
  <c r="J93" i="2"/>
  <c r="BE93" i="2" s="1"/>
  <c r="J86" i="2"/>
  <c r="F86" i="2"/>
  <c r="F84" i="2"/>
  <c r="E82" i="2"/>
  <c r="J51" i="2"/>
  <c r="F51" i="2"/>
  <c r="F49" i="2"/>
  <c r="E47" i="2"/>
  <c r="E45" i="2"/>
  <c r="J18" i="2"/>
  <c r="E18" i="2"/>
  <c r="F52" i="2" s="1"/>
  <c r="J17" i="2"/>
  <c r="J12" i="2"/>
  <c r="J49" i="2" s="1"/>
  <c r="E7" i="2"/>
  <c r="E80" i="2" s="1"/>
  <c r="AS51" i="1"/>
  <c r="AT54" i="1"/>
  <c r="L47" i="1"/>
  <c r="AM46" i="1"/>
  <c r="L46" i="1"/>
  <c r="AM44" i="1"/>
  <c r="L44" i="1"/>
  <c r="L42" i="1"/>
  <c r="L41" i="1"/>
  <c r="AY51" i="1" l="1"/>
  <c r="W29" i="1"/>
  <c r="J30" i="2"/>
  <c r="AV52" i="1" s="1"/>
  <c r="AT52" i="1" s="1"/>
  <c r="F30" i="2"/>
  <c r="AZ52" i="1" s="1"/>
  <c r="W28" i="1"/>
  <c r="AX51" i="1"/>
  <c r="F31" i="2"/>
  <c r="BA52" i="1" s="1"/>
  <c r="BK85" i="4"/>
  <c r="J86" i="4"/>
  <c r="J58" i="4" s="1"/>
  <c r="F87" i="2"/>
  <c r="J92" i="2"/>
  <c r="J58" i="2" s="1"/>
  <c r="T143" i="2"/>
  <c r="R150" i="2"/>
  <c r="J169" i="2"/>
  <c r="J70" i="2" s="1"/>
  <c r="BK168" i="2"/>
  <c r="J168" i="2" s="1"/>
  <c r="J69" i="2" s="1"/>
  <c r="R85" i="3"/>
  <c r="R84" i="3" s="1"/>
  <c r="P85" i="4"/>
  <c r="P84" i="4" s="1"/>
  <c r="AU54" i="1" s="1"/>
  <c r="J30" i="5"/>
  <c r="AV55" i="1" s="1"/>
  <c r="AT55" i="1" s="1"/>
  <c r="F30" i="5"/>
  <c r="AZ55" i="1" s="1"/>
  <c r="T82" i="5"/>
  <c r="T81" i="5" s="1"/>
  <c r="J84" i="2"/>
  <c r="P92" i="2"/>
  <c r="P91" i="2" s="1"/>
  <c r="P90" i="2" s="1"/>
  <c r="AU52" i="1" s="1"/>
  <c r="AU51" i="1" s="1"/>
  <c r="BK105" i="2"/>
  <c r="J105" i="2" s="1"/>
  <c r="J59" i="2" s="1"/>
  <c r="R123" i="2"/>
  <c r="T135" i="2"/>
  <c r="T91" i="2" s="1"/>
  <c r="BK143" i="2"/>
  <c r="J143" i="2" s="1"/>
  <c r="J63" i="2" s="1"/>
  <c r="T151" i="2"/>
  <c r="BK162" i="2"/>
  <c r="J162" i="2" s="1"/>
  <c r="J67" i="2" s="1"/>
  <c r="T165" i="2"/>
  <c r="P169" i="2"/>
  <c r="P168" i="2" s="1"/>
  <c r="T85" i="3"/>
  <c r="T84" i="3" s="1"/>
  <c r="R85" i="4"/>
  <c r="R84" i="4" s="1"/>
  <c r="BK82" i="5"/>
  <c r="J83" i="5"/>
  <c r="J58" i="5" s="1"/>
  <c r="R91" i="2"/>
  <c r="J151" i="2"/>
  <c r="J66" i="2" s="1"/>
  <c r="BK150" i="2"/>
  <c r="J150" i="2" s="1"/>
  <c r="J65" i="2" s="1"/>
  <c r="BK85" i="3"/>
  <c r="J86" i="3"/>
  <c r="J58" i="3" s="1"/>
  <c r="J30" i="3"/>
  <c r="AV53" i="1" s="1"/>
  <c r="AT53" i="1" s="1"/>
  <c r="J125" i="3"/>
  <c r="J64" i="3" s="1"/>
  <c r="BK124" i="3"/>
  <c r="J124" i="3" s="1"/>
  <c r="J63" i="3" s="1"/>
  <c r="T85" i="4"/>
  <c r="T84" i="4" s="1"/>
  <c r="P82" i="5"/>
  <c r="P81" i="5" s="1"/>
  <c r="AU55" i="1" s="1"/>
  <c r="J49" i="3"/>
  <c r="E74" i="3"/>
  <c r="J31" i="3"/>
  <c r="AW53" i="1" s="1"/>
  <c r="E45" i="4"/>
  <c r="F31" i="4"/>
  <c r="BA54" i="1" s="1"/>
  <c r="J49" i="5"/>
  <c r="E71" i="5"/>
  <c r="F31" i="5"/>
  <c r="BA55" i="1" s="1"/>
  <c r="F30" i="3"/>
  <c r="AZ53" i="1" s="1"/>
  <c r="F81" i="4"/>
  <c r="F81" i="3"/>
  <c r="J78" i="4"/>
  <c r="F30" i="4"/>
  <c r="AZ54" i="1" s="1"/>
  <c r="F78" i="5"/>
  <c r="J85" i="3" l="1"/>
  <c r="J57" i="3" s="1"/>
  <c r="BK84" i="3"/>
  <c r="J84" i="3" s="1"/>
  <c r="T150" i="2"/>
  <c r="T90" i="2" s="1"/>
  <c r="BK91" i="2"/>
  <c r="BK84" i="4"/>
  <c r="J84" i="4" s="1"/>
  <c r="J85" i="4"/>
  <c r="J57" i="4" s="1"/>
  <c r="AZ51" i="1"/>
  <c r="BK81" i="5"/>
  <c r="J81" i="5" s="1"/>
  <c r="J82" i="5"/>
  <c r="J57" i="5" s="1"/>
  <c r="BA51" i="1"/>
  <c r="R90" i="2"/>
  <c r="W26" i="1" l="1"/>
  <c r="AV51" i="1"/>
  <c r="AW51" i="1"/>
  <c r="AK27" i="1" s="1"/>
  <c r="W27" i="1"/>
  <c r="J56" i="4"/>
  <c r="J27" i="4"/>
  <c r="J56" i="3"/>
  <c r="J27" i="3"/>
  <c r="J56" i="5"/>
  <c r="J27" i="5"/>
  <c r="J91" i="2"/>
  <c r="J57" i="2" s="1"/>
  <c r="BK90" i="2"/>
  <c r="J90" i="2" s="1"/>
  <c r="J56" i="2" l="1"/>
  <c r="J27" i="2"/>
  <c r="AG53" i="1"/>
  <c r="AN53" i="1" s="1"/>
  <c r="J36" i="3"/>
  <c r="AG55" i="1"/>
  <c r="AN55" i="1" s="1"/>
  <c r="J36" i="5"/>
  <c r="AT51" i="1"/>
  <c r="AK26" i="1"/>
  <c r="AG54" i="1"/>
  <c r="AN54" i="1" s="1"/>
  <c r="J36" i="4"/>
  <c r="AG52" i="1" l="1"/>
  <c r="J36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<sst xmlns="http://schemas.openxmlformats.org/spreadsheetml/2006/main" count="3594" uniqueCount="870">
  <si>
    <t>Export VZ</t>
  </si>
  <si>
    <t>List obsahuje:</t>
  </si>
  <si>
    <t>3.0</t>
  </si>
  <si>
    <t/>
  </si>
  <si>
    <t>False</t>
  </si>
  <si>
    <t>{71263a4f-fbb1-4b4c-9b31-edcb6e9c30c8}</t>
  </si>
  <si>
    <t>&gt;&gt;  skryté sloupce  &lt;&lt;</t>
  </si>
  <si>
    <t>0,01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</si>
  <si>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</si>
  <si>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</si>
  <si>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</si>
  <si>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</si>
  <si>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</si>
  <si>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</si>
  <si>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</si>
  <si>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</si>
  <si>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</si>
  <si>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</si>
  <si>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PŘÍSTAVBA VÝROBNÍ HALY CETRIS</t>
  </si>
  <si>
    <t>0,1</t>
  </si>
  <si>
    <t>KSO:</t>
  </si>
  <si>
    <t>CC-CZ:</t>
  </si>
  <si>
    <t>Místo:</t>
  </si>
  <si>
    <t>Hranice</t>
  </si>
  <si>
    <t>Datum:</t>
  </si>
  <si>
    <t>27.07.2016</t>
  </si>
  <si>
    <t>10</t>
  </si>
  <si>
    <t>100</t>
  </si>
  <si>
    <t>Zadavatel:</t>
  </si>
  <si>
    <t>IČ:</t>
  </si>
  <si>
    <t>14617081</t>
  </si>
  <si>
    <t>CIDEM Hranice, a.s.</t>
  </si>
  <si>
    <t>DIČ:</t>
  </si>
  <si>
    <t>CZ14617081</t>
  </si>
  <si>
    <t>Uchazeč:</t>
  </si>
  <si>
    <t>Vyplň údaj</t>
  </si>
  <si>
    <t>Projektant:</t>
  </si>
  <si>
    <t>73149357</t>
  </si>
  <si>
    <t>Ing.Petr Kavina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</si>
  <si>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</si>
  <si>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</si>
  <si>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</si>
  <si>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</si>
  <si>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</si>
  <si>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</si>
  <si>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</si>
  <si>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</si>
  <si>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</si>
  <si>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</si>
  <si>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</si>
  <si>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</si>
  <si>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</si>
  <si>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</si>
  <si>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</si>
  <si>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</si>
  <si>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</si>
  <si>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</si>
  <si>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</si>
  <si>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</si>
  <si>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</si>
  <si>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</si>
  <si>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</si>
  <si>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</si>
  <si>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</si>
  <si>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</si>
  <si>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</si>
  <si>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</si>
  <si>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</si>
  <si>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</si>
  <si>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</si>
  <si>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</si>
  <si>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</si>
  <si>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</si>
  <si>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</si>
  <si>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</si>
  <si>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</si>
  <si>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</si>
  <si>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</si>
  <si>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</si>
  <si>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SO-01</t>
  </si>
  <si>
    <t>Přístavba výrobní haly - stavební část</t>
  </si>
  <si>
    <t>STA</t>
  </si>
  <si>
    <t>{d1334cf1-8559-4995-9ea8-17f0cbcfd6f1}</t>
  </si>
  <si>
    <t>2</t>
  </si>
  <si>
    <t>SO-02</t>
  </si>
  <si>
    <t>Zpevněné plochy</t>
  </si>
  <si>
    <t>{67302d34-f1bb-420a-ae1e-6a1875a94c0e}</t>
  </si>
  <si>
    <t>SO-03</t>
  </si>
  <si>
    <t>Dešťová kanalizace</t>
  </si>
  <si>
    <t>{fd0077e1-49f8-44bc-828c-9bc522850fd4}</t>
  </si>
  <si>
    <t>SO-04</t>
  </si>
  <si>
    <t>Vedlejší rozpočtové náklady</t>
  </si>
  <si>
    <t>{1a40e32d-8111-47e3-bd5d-dc8d0e299f7d}</t>
  </si>
  <si>
    <t>Zpět na list:</t>
  </si>
  <si>
    <t>KRYCÍ LIST SOUPISU</t>
  </si>
  <si>
    <t>Objekt:</t>
  </si>
  <si>
    <t>SO-01 - Přístavba výrobní haly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</si>
  <si>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</si>
  <si>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</si>
  <si>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</si>
  <si>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</si>
  <si>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</si>
  <si>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</si>
  <si>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</si>
  <si>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</si>
  <si>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</si>
  <si>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</si>
  <si>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</si>
  <si>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</si>
  <si>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</si>
  <si>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</si>
  <si>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</si>
  <si>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</si>
  <si>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</si>
  <si>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</si>
  <si>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43-M - Montáž ocelových konstrukcí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</si>
  <si>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</si>
  <si>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</si>
  <si>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</si>
  <si>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</si>
  <si>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</si>
  <si>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</si>
  <si>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</si>
  <si>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</si>
  <si>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</si>
  <si>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</si>
  <si>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</si>
  <si>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</si>
  <si>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</si>
  <si>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</si>
  <si>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</si>
  <si>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</si>
  <si>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</si>
  <si>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</si>
  <si>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</si>
  <si>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132301101</t>
  </si>
  <si>
    <t>Hloubení zapažených i nezapažených rýh šířky do 600 mm s urovnáním dna do předepsaného profilu a spádu v hornině tř. 4 do 100 m3</t>
  </si>
  <si>
    <t>m3</t>
  </si>
  <si>
    <t>CS ÚRS 2016 02</t>
  </si>
  <si>
    <t>4</t>
  </si>
  <si>
    <t>-645086449</t>
  </si>
  <si>
    <t>132301109</t>
  </si>
  <si>
    <t>Hloubení zapažených i nezapažených rýh šířky do 600 mm s urovnáním dna do předepsaného profilu a spádu v hornině tř. 4 Příplatek k cenám za lepivost horniny tř. 4</t>
  </si>
  <si>
    <t>1696496666</t>
  </si>
  <si>
    <t>3</t>
  </si>
  <si>
    <t>133301101</t>
  </si>
  <si>
    <t>Hloubení zapažených i nezapažených šachet s případným nutným přemístěním výkopku ve výkopišti v hornině tř. 4 do 100 m3</t>
  </si>
  <si>
    <t>-1941109649</t>
  </si>
  <si>
    <t>133301109</t>
  </si>
  <si>
    <t>Hloubení zapažených i nezapažených šachet s případným nutným přemístěním výkopku ve výkopišti v hornině tř. 4 Příplatek k cenám za lepivost horniny tř. 4</t>
  </si>
  <si>
    <t>1097476195</t>
  </si>
  <si>
    <t>5</t>
  </si>
  <si>
    <t>133302011</t>
  </si>
  <si>
    <t>Hloubení zapažených i nezapažených šachet plocha výkopu do 20 m2 ručním nebo pneumatickým nářadím s případným nutným přemístěním výkopku ve výkopišti v horninách soudržných tř. 4, plocha výkopu do 4 m2</t>
  </si>
  <si>
    <t>-1726697427</t>
  </si>
  <si>
    <t>6</t>
  </si>
  <si>
    <t>133302019</t>
  </si>
  <si>
    <t>Hloubení zapažených i nezapažených šachet plocha výkopu do 20 m2 ručním nebo pneumatickým nářadím s případným nutným přemístěním výkopku ve výkopišti v horninách soudržných tř. 4, plocha výkopu Příplatek k cenám za lepivost horniny tř. 4</t>
  </si>
  <si>
    <t>-1961781069</t>
  </si>
  <si>
    <t>7</t>
  </si>
  <si>
    <t>162201211</t>
  </si>
  <si>
    <t>Vodorovné přemístění výkopku stavebním kolečkem s vyprázdněním kolečka na hromady nebo do dopravního prostředku na vzdálenost do 10 m z horniny tř. 1 až 4</t>
  </si>
  <si>
    <t>99664395</t>
  </si>
  <si>
    <t>8</t>
  </si>
  <si>
    <t>162201219</t>
  </si>
  <si>
    <t>Vodorovné přemístění výkopku stavebním kolečkem s vyprázdněním kolečka na hromady nebo do dopravního prostředku na vzdálenost do 10 m z horniny Příplatek k ceně za každých dalších 10 m</t>
  </si>
  <si>
    <t>1818805825</t>
  </si>
  <si>
    <t>9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</si>
  <si>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</si>
  <si>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</si>
  <si>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748559377</t>
  </si>
  <si>
    <t>171201201</t>
  </si>
  <si>
    <t>Uložení sypaniny na skládky</t>
  </si>
  <si>
    <t>-160497020</t>
  </si>
  <si>
    <t>11</t>
  </si>
  <si>
    <t>171201211</t>
  </si>
  <si>
    <t>Uložení sypaniny poplatek za uložení sypaniny na skládce (skládkovné)</t>
  </si>
  <si>
    <t>t</t>
  </si>
  <si>
    <t>1971175637</t>
  </si>
  <si>
    <t>12</t>
  </si>
  <si>
    <t>181951102</t>
  </si>
  <si>
    <t>Úprava pláně vyrovnáním výškových rozdílů v hornině tř. 1 až 4 se zhutněním</t>
  </si>
  <si>
    <t>m2</t>
  </si>
  <si>
    <t>1845165432</t>
  </si>
  <si>
    <t>Zakládání</t>
  </si>
  <si>
    <t>13</t>
  </si>
  <si>
    <t>226211215</t>
  </si>
  <si>
    <t>Velkoprofilové vrty náběrovým vrtáním svislé zapažené ocelovými pažnicemi průměru přes 400 do 450 mm, v hl od 0 do 10 m v hornině tř. V</t>
  </si>
  <si>
    <t>m</t>
  </si>
  <si>
    <t>1994637018</t>
  </si>
  <si>
    <t>14</t>
  </si>
  <si>
    <t>231212111</t>
  </si>
  <si>
    <t>Zřízení výplně pilot zapažených s vytažením pažnic z vrtu svislých z betonu železového, v hl od 0 do 10 m, při průměru piloty přes 245 do 450 mm</t>
  </si>
  <si>
    <t>-1664576997</t>
  </si>
  <si>
    <t>M</t>
  </si>
  <si>
    <t>589333220</t>
  </si>
  <si>
    <t>směs pro beton třída C30/37 X0 frakce do 8 mm</t>
  </si>
  <si>
    <t>260620357</t>
  </si>
  <si>
    <t>16</t>
  </si>
  <si>
    <t>231611114</t>
  </si>
  <si>
    <t>Výztuž pilot betonovaných do země z oceli 10 505 (R)</t>
  </si>
  <si>
    <t>1610670292</t>
  </si>
  <si>
    <t>17</t>
  </si>
  <si>
    <t>271532212</t>
  </si>
  <si>
    <t>Podsyp pod základové konstrukce se zhutněním a urovnáním povrchu z kameniva hrubého, frakce 16 - 32 mm</t>
  </si>
  <si>
    <t>429259363</t>
  </si>
  <si>
    <t>18</t>
  </si>
  <si>
    <t>273321311</t>
  </si>
  <si>
    <t>Základy z betonu železového (bez výztuže) desky z betonu bez zvýšených nároků na prostředí tř. C 16/20</t>
  </si>
  <si>
    <t>-200239376</t>
  </si>
  <si>
    <t>19</t>
  </si>
  <si>
    <t>273362021</t>
  </si>
  <si>
    <t>Výztuž základů desek ze svařovaných sítí z drátů typu KARI</t>
  </si>
  <si>
    <t>1790313202</t>
  </si>
  <si>
    <t>20</t>
  </si>
  <si>
    <t>274321311</t>
  </si>
  <si>
    <t>Základy z betonu železového (bez výztuže) pasy z betonu bez zvýšených nároků na prostředí tř. C 16/20</t>
  </si>
  <si>
    <t>232232615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</si>
  <si>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</si>
  <si>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</si>
  <si>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-36859679</t>
  </si>
  <si>
    <t>22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</si>
  <si>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</si>
  <si>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</si>
  <si>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-302744797</t>
  </si>
  <si>
    <t>23</t>
  </si>
  <si>
    <t>274361821</t>
  </si>
  <si>
    <t>Výztuž základů pasů z betonářské oceli 10 505 (R) nebo BSt 500</t>
  </si>
  <si>
    <t>570192098</t>
  </si>
  <si>
    <t>24</t>
  </si>
  <si>
    <t>275321611</t>
  </si>
  <si>
    <t>Základy z betonu železového (bez výztuže) patky z betonu bez zvýšených nároků na prostředí tř. C 30/37</t>
  </si>
  <si>
    <t>-565153136</t>
  </si>
  <si>
    <t>25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</si>
  <si>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</si>
  <si>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</si>
  <si>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-1086242037</t>
  </si>
  <si>
    <t>26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</si>
  <si>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</si>
  <si>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</si>
  <si>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-1033070138</t>
  </si>
  <si>
    <t>27</t>
  </si>
  <si>
    <t>275361821</t>
  </si>
  <si>
    <t>Výztuž základů patek z betonářské oceli 10 505 (R)</t>
  </si>
  <si>
    <t>-725112644</t>
  </si>
  <si>
    <t>Svislé a kompletní konstrukce</t>
  </si>
  <si>
    <t>28</t>
  </si>
  <si>
    <t>311238144</t>
  </si>
  <si>
    <t>Zdivo nosné jednovrstvé z cihel děrovaných vnitřní [POROTHERM] broušené, spojené na pero a drážku, lepené tenkovrstvou maltou, pevnost cihel P10, tl. zdiva 300 mm</t>
  </si>
  <si>
    <t>-1682199862</t>
  </si>
  <si>
    <t>Úpravy povrchů, podlahy a osazování výplní</t>
  </si>
  <si>
    <t>29</t>
  </si>
  <si>
    <t>612131101</t>
  </si>
  <si>
    <t>Podkladní a spojovací vrstva vnitřních omítaných ploch cementový postřik nanášený ručně celoplošně stěn</t>
  </si>
  <si>
    <t>356068239</t>
  </si>
  <si>
    <t>30</t>
  </si>
  <si>
    <t>612321141</t>
  </si>
  <si>
    <t>Omítka vápenocementová vnitřních ploch nanášená ručně dvouvrstvá, tloušťky jádrové omítky do 10 mm a tloušťky štuku do 3 mm štuková svislých konstrukcí stěn</t>
  </si>
  <si>
    <t>900463044</t>
  </si>
  <si>
    <t>31</t>
  </si>
  <si>
    <t>622131101</t>
  </si>
  <si>
    <t>Podkladní a spojovací vrstva vnějších omítaných ploch cementový postřik nanášený ručně celoplošně stěn</t>
  </si>
  <si>
    <t>598791931</t>
  </si>
  <si>
    <t>32</t>
  </si>
  <si>
    <t>622321141</t>
  </si>
  <si>
    <t>Omítka vápenocementová vnějších ploch nanášená ručně dvouvrstvá, tloušťky jádrové omítky do 15 mm a tloušťky štuku do 3 mm štuková stěn</t>
  </si>
  <si>
    <t>-474087813</t>
  </si>
  <si>
    <t>33</t>
  </si>
  <si>
    <t>631311137</t>
  </si>
  <si>
    <t>Mazanina z betonu prostého bez zvýšených nároků na prostředí tl. přes 120 do 240 mm tř. C 30/37</t>
  </si>
  <si>
    <t>-865334216</t>
  </si>
  <si>
    <t>34</t>
  </si>
  <si>
    <t>631319204</t>
  </si>
  <si>
    <t>Příplatek k cenám betonových mazanin za vyztužení ocelovými vlákny (drátkobeton) objemové vyztužení 30 kg/m3</t>
  </si>
  <si>
    <t>-219346480</t>
  </si>
  <si>
    <t>35</t>
  </si>
  <si>
    <t>633121112</t>
  </si>
  <si>
    <t>Povrchová úprava vsypovou směsí průmyslových betonových podlah středně těžký provoz s přísadou korundu, tl. 3 mm</t>
  </si>
  <si>
    <t>1800593787</t>
  </si>
  <si>
    <t>36</t>
  </si>
  <si>
    <t>633991111-R01</t>
  </si>
  <si>
    <t>Nástřik betonových povrchů</t>
  </si>
  <si>
    <t>-2066965174</t>
  </si>
  <si>
    <t>37</t>
  </si>
  <si>
    <t>634111116</t>
  </si>
  <si>
    <t>Obvodová dilatace mezi stěnou a mazaninou pružnou těsnicí páskou výšky 150 mm</t>
  </si>
  <si>
    <t>1956678532</t>
  </si>
  <si>
    <t>38</t>
  </si>
  <si>
    <t>634911113</t>
  </si>
  <si>
    <t>Řezání dilatačních nebo smršťovacích spár v čerstvé betonové mazanině nebo potěru šířky do 5 mm, hloubky přes 20 do 50 mm</t>
  </si>
  <si>
    <t>1637671050</t>
  </si>
  <si>
    <t>39</t>
  </si>
  <si>
    <t>634661111</t>
  </si>
  <si>
    <t>Výplň dilatačních spar mazanin silikonovým tmelem, šířka spáry do 5 mm</t>
  </si>
  <si>
    <t>-1991911103</t>
  </si>
  <si>
    <t>Ostatní konstrukce a práce, bourání</t>
  </si>
  <si>
    <t>40</t>
  </si>
  <si>
    <t>941111111</t>
  </si>
  <si>
    <t>Montáž lešení řadového trubkového lehkého pracovního s podlahami s provozním zatížením tř. 3 do 200 kg/m2 šířky tř. W06 od 0,6 do 0,9 m, výšky do 10 m</t>
  </si>
  <si>
    <t>644197498</t>
  </si>
  <si>
    <t>41</t>
  </si>
  <si>
    <t>941111211</t>
  </si>
  <si>
    <t>Montáž lešení řadového trubkového lehkého pracovního s podlahami s provozním zatížením tř. 3 do 200 kg/m2 Příplatek za první a každý další den použití lešení k ceně -1111</t>
  </si>
  <si>
    <t>759823069</t>
  </si>
  <si>
    <t>42</t>
  </si>
  <si>
    <t>941111811</t>
  </si>
  <si>
    <t>Demontáž lešení řadového trubkového lehkého pracovního s podlahami s provozním zatížením tř. 3 do 200 kg/m2 šířky tř. W06 od 0,6 do 0,9 m, výšky do 10 m</t>
  </si>
  <si>
    <t>-621145905</t>
  </si>
  <si>
    <t>43</t>
  </si>
  <si>
    <t>952901221</t>
  </si>
  <si>
    <t>Vyčištění budov nebo objektů před předáním do užívání průmyslových budov a objektů výrobních, skladovacích, garáží, dílen nebo hal apod. s nespalnou podlahou-zametení podlahy, umytí dlažeb nebo keramických podlah v přilehlých místnostech, chodbách a schodištích, umytí obkladů, schodů, vyčištění a umytí oken a dveří s rámy a zárubněmi, umytí a vyčištění jiných zasklených a natíraných ploch a zařizovacích předmětů jakékoliv výšky podlaží</t>
  </si>
  <si>
    <t>1867770178</t>
  </si>
  <si>
    <t>44</t>
  </si>
  <si>
    <t>961055111</t>
  </si>
  <si>
    <t>Bourání základů z betonu železového</t>
  </si>
  <si>
    <t>-451778720</t>
  </si>
  <si>
    <t>45</t>
  </si>
  <si>
    <t>962032231</t>
  </si>
  <si>
    <t>Bourání zdiva nadzákladového z cihel nebo tvárnic z cihel pálených nebo vápenopískových, na maltu vápennou nebo vápenocementovou, objemu přes 1 m3</t>
  </si>
  <si>
    <t>330978987</t>
  </si>
  <si>
    <t>46</t>
  </si>
  <si>
    <t>977312114</t>
  </si>
  <si>
    <t>Řezání stávajících betonových mazanin s vyztužením hloubky přes 150 do 200 mm</t>
  </si>
  <si>
    <t>1044003580</t>
  </si>
  <si>
    <t>997</t>
  </si>
  <si>
    <t>Přesun sutě</t>
  </si>
  <si>
    <t>47</t>
  </si>
  <si>
    <t>997013113</t>
  </si>
  <si>
    <t>Vnitrostaveništní doprava suti a vybouraných hmot vodorovně do 50 m svisle s použitím mechanizace pro budovy a haly výšky přes 9 do 12 m</t>
  </si>
  <si>
    <t>-1792309574</t>
  </si>
  <si>
    <t>48</t>
  </si>
  <si>
    <t>997013501</t>
  </si>
  <si>
    <t>Odvoz suti a vybouraných hmot na skládku nebo meziskládku se složením, na vzdálenost do 1 km</t>
  </si>
  <si>
    <t>1957787722</t>
  </si>
  <si>
    <t>49</t>
  </si>
  <si>
    <t>997013509</t>
  </si>
  <si>
    <t>Odvoz suti a vybouraných hmot na skládku nebo meziskládku se složením, na vzdálenost Příplatek k ceně za každý další i započatý 1 km přes 1 km</t>
  </si>
  <si>
    <t>-1273522680</t>
  </si>
  <si>
    <t>50</t>
  </si>
  <si>
    <t>997013831</t>
  </si>
  <si>
    <t>Poplatek za uložení stavebního odpadu na skládce (skládkovné) směsného</t>
  </si>
  <si>
    <t>-1053585779</t>
  </si>
  <si>
    <t>998</t>
  </si>
  <si>
    <t>Přesun hmot</t>
  </si>
  <si>
    <t>51</t>
  </si>
  <si>
    <t>998014211</t>
  </si>
  <si>
    <t>Přesun hmot pro budovy a haly občanské výstavby, bydlení, výrobu a služby s nosnou svislou konstrukcí montovanou z dílců kovových vodorovná dopravní vzdálenost do 100 m, pro budovy a haly jednopodlažní</t>
  </si>
  <si>
    <t>-1170421568</t>
  </si>
  <si>
    <t>PSV</t>
  </si>
  <si>
    <t>Práce a dodávky PSV</t>
  </si>
  <si>
    <t>711</t>
  </si>
  <si>
    <t>Izolace proti vodě, vlhkosti a plynům</t>
  </si>
  <si>
    <t>52</t>
  </si>
  <si>
    <t>711471052</t>
  </si>
  <si>
    <t>Provedení izolace proti povrchové a podpovrchové tlakové vodě termoplasty na ploše vodorovné V textilními pásy s PE nánosem natavením</t>
  </si>
  <si>
    <t>834667552</t>
  </si>
  <si>
    <t>53</t>
  </si>
  <si>
    <t>283220810</t>
  </si>
  <si>
    <t>fólie zemní hydroizolační mPVC, tl. 1,5 mm, šířka 2,05 délka role 20 m, světle zelená</t>
  </si>
  <si>
    <t>-425620332</t>
  </si>
  <si>
    <t>VV</t>
  </si>
  <si>
    <t>300,595*1,15 'Přepočtené koeficientem množství</t>
  </si>
  <si>
    <t>54</t>
  </si>
  <si>
    <t>711491171</t>
  </si>
  <si>
    <t>Provedení izolace proti povrchové a podpovrchové tlakové vodě ostatní na ploše vodorovné V z textilií, vrstvy podkladní</t>
  </si>
  <si>
    <t>1555584162</t>
  </si>
  <si>
    <t>55</t>
  </si>
  <si>
    <t>693110630</t>
  </si>
  <si>
    <t>geotextilie z polyesterových vláken netkaná, 400 g/m2, šíře 200 cm</t>
  </si>
  <si>
    <t>2084766483</t>
  </si>
  <si>
    <t>300,595*1,05 'Přepočtené koeficientem množství</t>
  </si>
  <si>
    <t>56</t>
  </si>
  <si>
    <t>711491172</t>
  </si>
  <si>
    <t>Provedení izolace proti povrchové a podpovrchové tlakové vodě ostatní na ploše vodorovné V z textilií, vrstvy ochranné</t>
  </si>
  <si>
    <t>-2063683196</t>
  </si>
  <si>
    <t>57</t>
  </si>
  <si>
    <t>-2025865757</t>
  </si>
  <si>
    <t>58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</si>
  <si>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</si>
  <si>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</si>
  <si>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</si>
  <si>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-1852933960</t>
  </si>
  <si>
    <t>783</t>
  </si>
  <si>
    <t>Dokončovací práce - nátěry</t>
  </si>
  <si>
    <t>59</t>
  </si>
  <si>
    <t>783823135</t>
  </si>
  <si>
    <t>Penetrační nátěr omítek hladkých omítek hladkých, zrnitých tenkovrstvých nebo štukových stupně členitosti 1 a 2 silikonový</t>
  </si>
  <si>
    <t>1711762269</t>
  </si>
  <si>
    <t>60</t>
  </si>
  <si>
    <t>783827425</t>
  </si>
  <si>
    <t>Krycí (ochranný ) nátěr omítek dvojnásobný hladkých omítek hladkých, zrnitých tenkovrstvých nebo štukových stupně členitosti 1 a 2 silikonový</t>
  </si>
  <si>
    <t>-392991561</t>
  </si>
  <si>
    <t>784</t>
  </si>
  <si>
    <t>Dokončovací práce - malby a tapety</t>
  </si>
  <si>
    <t>61</t>
  </si>
  <si>
    <t>784181101</t>
  </si>
  <si>
    <t>Penetrace podkladu jednonásobná základní akrylátová v místnostech výšky do 3,80 m</t>
  </si>
  <si>
    <t>1010942112</t>
  </si>
  <si>
    <t>62</t>
  </si>
  <si>
    <t>784221001</t>
  </si>
  <si>
    <t>Malby z malířských směsí otěruvzdorných za sucha jednonásobné, bílé za sucha otěruvzdorné dobře v místnostech výšky do 3,80 m</t>
  </si>
  <si>
    <t>727432124</t>
  </si>
  <si>
    <t>Práce a dodávky M</t>
  </si>
  <si>
    <t>43-M</t>
  </si>
  <si>
    <t>Montáž ocelových konstrukcí</t>
  </si>
  <si>
    <t>63</t>
  </si>
  <si>
    <t>43-M-001</t>
  </si>
  <si>
    <t>Demontáž stávajícího opláštění vč.likvidace</t>
  </si>
  <si>
    <t>64</t>
  </si>
  <si>
    <t>1256075302</t>
  </si>
  <si>
    <t>43-M-002</t>
  </si>
  <si>
    <t xml:space="preserve">D+M ocelová konstrukce přístavby </t>
  </si>
  <si>
    <t>kg</t>
  </si>
  <si>
    <t>-1546964140</t>
  </si>
  <si>
    <t>65</t>
  </si>
  <si>
    <t>43-M-003</t>
  </si>
  <si>
    <t>D+M opláštění střechy včetně klempířských prvků</t>
  </si>
  <si>
    <t>-349407566</t>
  </si>
  <si>
    <t>66</t>
  </si>
  <si>
    <t>43-M-004</t>
  </si>
  <si>
    <t>D+M opláštění stěn včetně klempířských prvků</t>
  </si>
  <si>
    <t>522238882</t>
  </si>
  <si>
    <t>67</t>
  </si>
  <si>
    <t>43-M-005</t>
  </si>
  <si>
    <t xml:space="preserve">D+M střešní úžlabí </t>
  </si>
  <si>
    <t>1166118752</t>
  </si>
  <si>
    <t>68</t>
  </si>
  <si>
    <t>43-M-006</t>
  </si>
  <si>
    <t>D+M stěnové prosvětlení – plastové okna výšky 3m x  46 m délky s 10ks větracími křídly</t>
  </si>
  <si>
    <t>109612753</t>
  </si>
  <si>
    <t>69</t>
  </si>
  <si>
    <t>43-M-007</t>
  </si>
  <si>
    <t>D+M požární žebřík žárově zinkovaný 1ks</t>
  </si>
  <si>
    <t>kus</t>
  </si>
  <si>
    <t>1969519753</t>
  </si>
  <si>
    <t>SO-02 - Zpevněné plochy</t>
  </si>
  <si>
    <t xml:space="preserve">    5 - Komunikace pozemní</t>
  </si>
  <si>
    <t xml:space="preserve">    21-M - Elektromontáže</t>
  </si>
  <si>
    <t>113107137</t>
  </si>
  <si>
    <t>Odstranění podkladů nebo krytů s přemístěním hmot na skládku na vzdálenost do 3 m nebo s naložením na dopravní prostředek v ploše jednotlivě do 50 m2 z betonu vyztuženého sítěmi, o tl. vrstvy přes 150 do 300 mm</t>
  </si>
  <si>
    <t>807969618</t>
  </si>
  <si>
    <t>113201112</t>
  </si>
  <si>
    <t>Vytrhání obrub s vybouráním lože, s přemístěním hmot na skládku na vzdálenost do 3 m nebo s naložením na dopravní prostředek silničních ležatých</t>
  </si>
  <si>
    <t>-1890327112</t>
  </si>
  <si>
    <t>113202111</t>
  </si>
  <si>
    <t>Vytrhání obrub s vybouráním lože, s přemístěním hmot na skládku na vzdálenost do 3 m nebo s naložením na dopravní prostředek z krajníků nebo obrubníků stojatých</t>
  </si>
  <si>
    <t>151982122</t>
  </si>
  <si>
    <t>122101101</t>
  </si>
  <si>
    <t>Odkopávky a prokopávky nezapažené s přehozením výkopku na vzdálenost do 3 m nebo s naložením na dopravní prostředek v horninách tř. 1 a 2 do 100 m3</t>
  </si>
  <si>
    <t>461023498</t>
  </si>
  <si>
    <t>122201102</t>
  </si>
  <si>
    <t>Odkopávky a prokopávky nezapažené s přehozením výkopku na vzdálenost do 3 m nebo s naložením na dopravní prostředek v hornině tř. 3 přes 100 do 1 000 m3</t>
  </si>
  <si>
    <t>-825088249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</si>
  <si>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</si>
  <si>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</si>
  <si>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-934882606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</si>
  <si>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</si>
  <si>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</si>
  <si>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-1862550644</t>
  </si>
  <si>
    <t>1516105922</t>
  </si>
  <si>
    <t>2067425457</t>
  </si>
  <si>
    <t>-80987810</t>
  </si>
  <si>
    <t>181301103</t>
  </si>
  <si>
    <t>Rozprostření a urovnání ornice v rovině nebo ve svahu sklonu do 1:5 při souvislé ploše do 500 m2, tl. vrstvy přes 150 do 200 mm</t>
  </si>
  <si>
    <t>710484825</t>
  </si>
  <si>
    <t>181411131</t>
  </si>
  <si>
    <t>Založení trávníku na půdě předem připravené plochy do 1000 m2 výsevem včetně utažení parkového v rovině nebo na svahu do 1:5</t>
  </si>
  <si>
    <t>-1241213229</t>
  </si>
  <si>
    <t>005724100</t>
  </si>
  <si>
    <t>osivo směs travní parková</t>
  </si>
  <si>
    <t>-808617656</t>
  </si>
  <si>
    <t>163,2*0,015 'Přepočtené koeficientem množství</t>
  </si>
  <si>
    <t>321850008</t>
  </si>
  <si>
    <t>Komunikace pozemní</t>
  </si>
  <si>
    <t>561081111</t>
  </si>
  <si>
    <t>Zřízení podkladu ze zeminy upravené hydraulickými pojivy vápnem, cementem nebo směsnými pojivy (materiál ve specifikaci) s rozprostřením, promísením, vlhčením, zhutněním a ošetřením vodou plochy do 1 000 m2, tloušťka po zhutnění přes 450 do 500 mm</t>
  </si>
  <si>
    <t>1256175779</t>
  </si>
  <si>
    <t>585301710</t>
  </si>
  <si>
    <t>vápno nehašené CL 90-Q bezprašné</t>
  </si>
  <si>
    <t>-489494750</t>
  </si>
  <si>
    <t>564861111</t>
  </si>
  <si>
    <t>Podklad ze štěrkodrti ŠD s rozprostřením a zhutněním, po zhutnění tl. 200 mm</t>
  </si>
  <si>
    <t>-2144997612</t>
  </si>
  <si>
    <t>565135111</t>
  </si>
  <si>
    <t>Asfaltový beton vrstva podkladní ACP 16 (obalované kamenivo střednězrnné - OKS) s rozprostřením a zhutněním v pruhu šířky do 3 m, po zhutnění tl. 50 mm</t>
  </si>
  <si>
    <t>-583114677</t>
  </si>
  <si>
    <t>565211111</t>
  </si>
  <si>
    <t>Podklad ze štěrku částečně zpevněného cementovou maltou ŠCM s rozprostřením a s hutněním, po zhutnění tl. 150 mm</t>
  </si>
  <si>
    <t>-1515880888</t>
  </si>
  <si>
    <t>573111113</t>
  </si>
  <si>
    <t>Postřik infiltrační PI z asfaltu silničního s posypem kamenivem, v množství 1,50 kg/m2</t>
  </si>
  <si>
    <t>1311203414</t>
  </si>
  <si>
    <t>573211109</t>
  </si>
  <si>
    <t>Postřik spojovací PS bez posypu kamenivem z asfaltu silničního, v množství 0,50 kg/m2</t>
  </si>
  <si>
    <t>-2083134904</t>
  </si>
  <si>
    <t>577144111</t>
  </si>
  <si>
    <t>Asfaltový beton vrstva obrusná ACO 11 (ABS) s rozprostřením a se zhutněním z nemodifikovaného asfaltu v pruhu šířky do 3 m tř. I, po zhutnění tl. 50 mm</t>
  </si>
  <si>
    <t>707870211</t>
  </si>
  <si>
    <t>9-001</t>
  </si>
  <si>
    <t>Demontáž stávajícího přístřešku pro vozík a jeho zpětné sestavení na novém stanovišti</t>
  </si>
  <si>
    <t>kpl</t>
  </si>
  <si>
    <t>290956660</t>
  </si>
  <si>
    <t>9-002</t>
  </si>
  <si>
    <t>Přemístění buňky 4500 x 1800 mm</t>
  </si>
  <si>
    <t>1762773553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</si>
  <si>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</si>
  <si>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</si>
  <si>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-509080864</t>
  </si>
  <si>
    <t>592174650</t>
  </si>
  <si>
    <t>obrubník betonový silniční vibrolisovaný 100x15x25 cm</t>
  </si>
  <si>
    <t>-403761026</t>
  </si>
  <si>
    <t>919735113</t>
  </si>
  <si>
    <t>Řezání stávajícího živičného krytu nebo podkladu hloubky přes 100 do 150 mm</t>
  </si>
  <si>
    <t>482766512</t>
  </si>
  <si>
    <t>997013111</t>
  </si>
  <si>
    <t>Vnitrostaveništní doprava suti a vybouraných hmot vodorovně do 50 m svisle s použitím mechanizace pro budovy a haly výšky do 6 m</t>
  </si>
  <si>
    <t>-538775693</t>
  </si>
  <si>
    <t>986770151</t>
  </si>
  <si>
    <t>738890610</t>
  </si>
  <si>
    <t>1863679556</t>
  </si>
  <si>
    <t>998225111</t>
  </si>
  <si>
    <t>Přesun hmot pro komunikace s krytem z kameniva, monolitickým betonovým nebo živičným dopravní vzdálenost do 200 m jakékoliv délky objektu</t>
  </si>
  <si>
    <t>-1393901779</t>
  </si>
  <si>
    <t>21-M</t>
  </si>
  <si>
    <t>Elektromontáže</t>
  </si>
  <si>
    <t>21-M-001</t>
  </si>
  <si>
    <t>Přemístění stožárových svítidel (do vzálenosti cca 8 m) vč.revize</t>
  </si>
  <si>
    <t>1991470155</t>
  </si>
  <si>
    <t>SO-03 - Dešťová kanalizace</t>
  </si>
  <si>
    <t xml:space="preserve">    4 - Vodorovné konstrukce</t>
  </si>
  <si>
    <t xml:space="preserve">    8 - Trubní vedení</t>
  </si>
  <si>
    <t>113107043</t>
  </si>
  <si>
    <t>Odstranění podkladů nebo krytů při překopech inženýrských sítí v ploše jednotlivě do 15 m2 s přemístěním hmot na skládku ve vzdálenosti do 3 m nebo s naložením na dopravní prostředek živičných, o tl. vrstvy přes 100 do 150 mm</t>
  </si>
  <si>
    <t>1648175261</t>
  </si>
  <si>
    <t>132301201</t>
  </si>
  <si>
    <t>Hloubení zapažených i nezapažených rýh šířky přes 600 do 2 000 mm s urovnáním dna do předepsaného profilu a spádu v hornině tř. 4 do 100 m3</t>
  </si>
  <si>
    <t>-1204520518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</si>
  <si>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</si>
  <si>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</si>
  <si>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-145647786</t>
  </si>
  <si>
    <t>151101102</t>
  </si>
  <si>
    <t>Zřízení pažení a rozepření stěn rýh pro podzemní vedení pro všechny šířky rýhy příložné pro jakoukoliv mezerovitost, hloubky do 4 m</t>
  </si>
  <si>
    <t>-931439275</t>
  </si>
  <si>
    <t>151101112</t>
  </si>
  <si>
    <t>Odstranění pažení a rozepření stěn rýh pro podzemní vedení s uložením materiálu na vzdálenost do 3 m od kraje výkopu příložné, hloubky přes 2 do 4 m</t>
  </si>
  <si>
    <t>1188955142</t>
  </si>
  <si>
    <t>1920283374</t>
  </si>
  <si>
    <t>-1525619709</t>
  </si>
  <si>
    <t>324240227</t>
  </si>
  <si>
    <t>174101101</t>
  </si>
  <si>
    <t>Zásyp sypaninou z jakékoliv horniny s uložením výkopku ve vrstvách se zhutněním jam, šachet, rýh nebo kolem objektů v těchto vykopávkách</t>
  </si>
  <si>
    <t>1154564755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</si>
  <si>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</si>
  <si>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</si>
  <si>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197631371</t>
  </si>
  <si>
    <t>583313450</t>
  </si>
  <si>
    <t>kamenivo těžené drobné tříděné frakce 0-4</t>
  </si>
  <si>
    <t>2021322742</t>
  </si>
  <si>
    <t>35,16*2 'Přepočtené koeficientem množství</t>
  </si>
  <si>
    <t>Vodorovné konstrukce</t>
  </si>
  <si>
    <t>451572111</t>
  </si>
  <si>
    <t>Lože pod potrubí, stoky a drobné objekty v otevřeném výkopu z kameniva drobného těženého 0 až 4 mm</t>
  </si>
  <si>
    <t>-1070109940</t>
  </si>
  <si>
    <t>566901133</t>
  </si>
  <si>
    <t>Vyspravení podkladu po překopech inženýrských sítí plochy do 15 m2 s rozprostřením a zhutněním štěrkodrtí tl. 200 mm</t>
  </si>
  <si>
    <t>-1151602052</t>
  </si>
  <si>
    <t>566901161</t>
  </si>
  <si>
    <t>Vyspravení podkladu po překopech inženýrských sítí plochy do 15 m2 s rozprostřením a zhutněním obalovaným kamenivem ACP (OK) tl. 100 mm</t>
  </si>
  <si>
    <t>890966270</t>
  </si>
  <si>
    <t>566901172</t>
  </si>
  <si>
    <t>Vyspravení podkladu po překopech inženýrských sítí plochy do 15 m2 s rozprostřením a zhutněním směsí zpevněnou cementem SC C 20/25 (PB I) tl. 150 mm</t>
  </si>
  <si>
    <t>-829846154</t>
  </si>
  <si>
    <t>Trubní vedení</t>
  </si>
  <si>
    <t>871275221</t>
  </si>
  <si>
    <t>Kanalizační potrubí z tvrdého PVC [KG systém] v otevřeném výkopu ve sklonu do 20 %, tuhost třídy SN 8 DN 125</t>
  </si>
  <si>
    <t>-621942499</t>
  </si>
  <si>
    <t>871350320</t>
  </si>
  <si>
    <t>Montáž kanalizačního potrubí z plastů z polypropylenu PP hladkého plnostěnného SN 12 DN 200</t>
  </si>
  <si>
    <t>1957391644</t>
  </si>
  <si>
    <t>286171430</t>
  </si>
  <si>
    <t>trubka kanalizační PP SN 12, dl. 3m, DN 200</t>
  </si>
  <si>
    <t>967699278</t>
  </si>
  <si>
    <t>877265271</t>
  </si>
  <si>
    <t>Montáž tvarovek na kanalizačním potrubí z trub z plastu z tvrdého PVC [systém KG] nebo z polypropylenu [systém KG 2000] v otevřeném výkopu lapačů střešních splavenin DN 100</t>
  </si>
  <si>
    <t>750896185</t>
  </si>
  <si>
    <t>562311610</t>
  </si>
  <si>
    <t>lapač střešních splavenin se zápachovou klapkou a lapacím košem DN 125</t>
  </si>
  <si>
    <t>525306694</t>
  </si>
  <si>
    <t>877275211</t>
  </si>
  <si>
    <t>Montáž tvarovek na kanalizačním potrubí z trub z plastu z tvrdého PVC [systém KG] nebo z polypropylenu [systém KG 2000] v otevřeném výkopu jednoosých DN 125</t>
  </si>
  <si>
    <t>2020828803</t>
  </si>
  <si>
    <t>286113560</t>
  </si>
  <si>
    <t>koleno kanalizace plastové KG 125x45°</t>
  </si>
  <si>
    <t>1177702980</t>
  </si>
  <si>
    <t>877355211</t>
  </si>
  <si>
    <t>Montáž tvarovek na kanalizačním potrubí z trub z plastu z tvrdého PVC [systém KG] nebo z polypropylenu [systém KG 2000] v otevřeném výkopu jednoosých DN 200</t>
  </si>
  <si>
    <t>990946055</t>
  </si>
  <si>
    <t>286172450</t>
  </si>
  <si>
    <t>redukce kanalizační PP DN 200/DN150</t>
  </si>
  <si>
    <t>-1106845419</t>
  </si>
  <si>
    <t>286172440</t>
  </si>
  <si>
    <t>redukce kanalizační PP DN 150/DN125</t>
  </si>
  <si>
    <t>-514531070</t>
  </si>
  <si>
    <t>160682549</t>
  </si>
  <si>
    <t>286171830</t>
  </si>
  <si>
    <t>koleno kanalizační PP SN 16 45 ° DN 200</t>
  </si>
  <si>
    <t>-1885196373</t>
  </si>
  <si>
    <t>877355221</t>
  </si>
  <si>
    <t>Montáž tvarovek na kanalizačním potrubí z trub z plastu z tvrdého PVC [systém KG] nebo z polypropylenu [systém KG 2000] v otevřeném výkopu dvouosých DN 200</t>
  </si>
  <si>
    <t>1147652744</t>
  </si>
  <si>
    <t>286172080</t>
  </si>
  <si>
    <t>odbočka kanalizační PP SN 16 45° DN 200/DN200</t>
  </si>
  <si>
    <t>374122108</t>
  </si>
  <si>
    <t>8-001</t>
  </si>
  <si>
    <t>Napojení na stávající kanalizaci</t>
  </si>
  <si>
    <t>soub</t>
  </si>
  <si>
    <t>537659084</t>
  </si>
  <si>
    <t>892352121</t>
  </si>
  <si>
    <t>Tlakové zkoušky vzduchem těsnícími vaky ucpávkovými DN 200</t>
  </si>
  <si>
    <t>úsek</t>
  </si>
  <si>
    <t>1839969118</t>
  </si>
  <si>
    <t>894812008</t>
  </si>
  <si>
    <t>Revizní a čistící šachta z polypropylenu PP pro hladké trouby [např. systém KG] DN 400 šachtové dno (DN šachty / DN trubního vedení) DN 400/200 pravý a levý přítok</t>
  </si>
  <si>
    <t>1797332805</t>
  </si>
  <si>
    <t>894812034</t>
  </si>
  <si>
    <t>Revizní a čistící šachta z polypropylenu PP pro hladké trouby [např. systém KG] DN 400 roura šachtová korugovaná bez hrdla, světlé hloubky 3000 mm</t>
  </si>
  <si>
    <t>-62209746</t>
  </si>
  <si>
    <t>894812041</t>
  </si>
  <si>
    <t>Revizní a čistící šachta z polypropylenu PP pro hladké trouby [např. systém KG] DN 400 roura šachtová korugovaná Příplatek k cenám 2031 - 2035 za uříznutí šachtové roury</t>
  </si>
  <si>
    <t>-1092041856</t>
  </si>
  <si>
    <t>894812063</t>
  </si>
  <si>
    <t>Revizní a čistící šachta z polypropylenu PP pro hladké trouby [např. systém KG] DN 400 poklop litinový (pro zatížení) plný do teleskopické trubky (40 t)</t>
  </si>
  <si>
    <t>1685970714</t>
  </si>
  <si>
    <t>-1589746344</t>
  </si>
  <si>
    <t>1437848840</t>
  </si>
  <si>
    <t>-101475656</t>
  </si>
  <si>
    <t>999601673</t>
  </si>
  <si>
    <t>-1433972946</t>
  </si>
  <si>
    <t>-362549856</t>
  </si>
  <si>
    <t>998276101</t>
  </si>
  <si>
    <t>Přesun hmot pro trubní vedení hloubené z trub z plastických hmot nebo sklolaminátových pro vodovody nebo kanalizace v otevřeném výkopu dopravní vzdálenost do 15 m</t>
  </si>
  <si>
    <t>2016302134</t>
  </si>
  <si>
    <t>SO-04 -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</si>
  <si>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</si>
  <si>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</si>
  <si>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</si>
  <si>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</si>
  <si>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</si>
  <si>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</si>
  <si>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VRN1</t>
  </si>
  <si>
    <t>Průzkumné, geodetické a projektové práce</t>
  </si>
  <si>
    <t>011114000</t>
  </si>
  <si>
    <t>Průzkumné, geodetické a projektové práce průzkumné práce geotechnický průzkum inženýrsko-geologický průzkum</t>
  </si>
  <si>
    <t>Kč</t>
  </si>
  <si>
    <t>1024</t>
  </si>
  <si>
    <t>61763542</t>
  </si>
  <si>
    <t>012103000</t>
  </si>
  <si>
    <t>Průzkumné, geodetické a projektové práce geodetické práce před výstavbou</t>
  </si>
  <si>
    <t>1851484315</t>
  </si>
  <si>
    <t>012303000</t>
  </si>
  <si>
    <t>Průzkumné, geodetické a projektové práce geodetické práce po výstavbě</t>
  </si>
  <si>
    <t>979725135</t>
  </si>
  <si>
    <t>013254000</t>
  </si>
  <si>
    <t>Průzkumné, geodetické a projektové práce projektové práce dokumentace stavby (výkresová a textová) skutečného provedení stavby</t>
  </si>
  <si>
    <t>-797896288</t>
  </si>
  <si>
    <t>VRN3</t>
  </si>
  <si>
    <t>Zařízení staveniště</t>
  </si>
  <si>
    <t>030001000</t>
  </si>
  <si>
    <t>Základní rozdělení průvodních činností a nákladů zařízení staveniště</t>
  </si>
  <si>
    <t>-367167346</t>
  </si>
  <si>
    <t>VRN4</t>
  </si>
  <si>
    <t>Inženýrská činnost</t>
  </si>
  <si>
    <t>045002000</t>
  </si>
  <si>
    <t>Hlavní tituly průvodních činností a nákladů inženýrská činnost kompletační a koordinační činnost</t>
  </si>
  <si>
    <t>-1198341605</t>
  </si>
  <si>
    <t>VRN7</t>
  </si>
  <si>
    <t>Provozní vlivy</t>
  </si>
  <si>
    <t>071002000</t>
  </si>
  <si>
    <t>Hlavní tituly průvodních činností a nákladů provozní vlivy provoz investora, třetích osob</t>
  </si>
  <si>
    <t>-196036928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</si>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</sst>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0" fontId="35" fillId="0" borderId="0" applyAlignment="0">
      <alignment vertical="top" wrapText="1"/>
      <protection locked="0"/>
    </xf>
  </cellStyleXfs>
  <cellXfs count="33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1" fillId="0" borderId="0" xfId="0" applyFont="1" applyBorder="1" applyAlignment="1">
      <alignment horizontal="left" vertical="center"/>
    </xf>
    <xf numFmtId="0" fontId="0" fillId="0" borderId="5" xfId="0" applyBorder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7" fillId="0" borderId="17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8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" fontId="23" fillId="0" borderId="17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3" fillId="0" borderId="22" xfId="0" applyNumberFormat="1" applyFont="1" applyBorder="1" applyAlignment="1">
      <alignment vertical="center"/>
    </xf>
    <xf numFmtId="4" fontId="23" fillId="0" borderId="23" xfId="0" applyNumberFormat="1" applyFont="1" applyBorder="1" applyAlignment="1">
      <alignment vertical="center"/>
    </xf>
    <xf numFmtId="166" fontId="23" fillId="0" borderId="23" xfId="0" applyNumberFormat="1" applyFont="1" applyBorder="1" applyAlignment="1">
      <alignment vertical="center"/>
    </xf>
    <xf numFmtId="4" fontId="23" fillId="0" borderId="24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vertical="center"/>
      <protection locked="0"/>
    </xf>
    <xf numFmtId="4" fontId="3" fillId="6" borderId="9" xfId="0" applyNumberFormat="1" applyFont="1" applyFill="1" applyBorder="1" applyAlignment="1">
      <alignment vertical="center"/>
    </xf>
    <xf numFmtId="0" fontId="0" fillId="6" borderId="26" xfId="0" applyFont="1" applyFill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166" fontId="26" fillId="0" borderId="15" xfId="0" applyNumberFormat="1" applyFont="1" applyBorder="1" applyAlignment="1"/>
    <xf numFmtId="166" fontId="26" fillId="0" borderId="16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4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8" fillId="0" borderId="27" xfId="0" applyFont="1" applyBorder="1" applyAlignment="1" applyProtection="1">
      <alignment horizontal="center" vertical="center"/>
      <protection locked="0"/>
    </xf>
    <xf numFmtId="49" fontId="28" fillId="0" borderId="27" xfId="0" applyNumberFormat="1" applyFont="1" applyBorder="1" applyAlignment="1" applyProtection="1">
      <alignment horizontal="left" vertical="center" wrapText="1"/>
      <protection locked="0"/>
    </xf>
    <xf numFmtId="0" fontId="28" fillId="0" borderId="27" xfId="0" applyFont="1" applyBorder="1" applyAlignment="1" applyProtection="1">
      <alignment horizontal="left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167" fontId="28" fillId="0" borderId="27" xfId="0" applyNumberFormat="1" applyFont="1" applyBorder="1" applyAlignment="1" applyProtection="1">
      <alignment vertical="center"/>
      <protection locked="0"/>
    </xf>
    <xf numFmtId="4" fontId="28" fillId="4" borderId="27" xfId="0" applyNumberFormat="1" applyFont="1" applyFill="1" applyBorder="1" applyAlignment="1" applyProtection="1">
      <alignment vertical="center"/>
      <protection locked="0"/>
    </xf>
    <xf numFmtId="4" fontId="28" fillId="0" borderId="27" xfId="0" applyNumberFormat="1" applyFont="1" applyBorder="1" applyAlignment="1" applyProtection="1">
      <alignment vertical="center"/>
      <protection locked="0"/>
    </xf>
    <xf numFmtId="0" fontId="28" fillId="0" borderId="4" xfId="0" applyFont="1" applyBorder="1" applyAlignment="1">
      <alignment vertical="center"/>
    </xf>
    <xf numFmtId="0" fontId="28" fillId="4" borderId="27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7" fontId="0" fillId="4" borderId="27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166" fontId="1" fillId="0" borderId="23" xfId="0" applyNumberFormat="1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30" fillId="2" borderId="0" xfId="1" applyFill="1"/>
    <xf numFmtId="0" fontId="31" fillId="0" borderId="0" xfId="1" applyFont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34" fillId="2" borderId="0" xfId="1" applyFont="1" applyFill="1" applyAlignment="1" applyProtection="1">
      <alignment vertical="center"/>
    </xf>
    <xf numFmtId="0" fontId="33" fillId="2" borderId="0" xfId="0" applyFont="1" applyFill="1" applyAlignment="1" applyProtection="1">
      <alignment vertical="center"/>
      <protection locked="0"/>
    </xf>
    <xf numFmtId="0" fontId="35" fillId="0" borderId="0" xfId="2" applyAlignment="1">
      <alignment vertical="top"/>
      <protection locked="0"/>
    </xf>
    <xf numFmtId="0" fontId="36" fillId="0" borderId="28" xfId="2" applyFont="1" applyBorder="1" applyAlignment="1">
      <alignment vertical="center" wrapText="1"/>
      <protection locked="0"/>
    </xf>
    <xf numFmtId="0" fontId="36" fillId="0" borderId="29" xfId="2" applyFont="1" applyBorder="1" applyAlignment="1">
      <alignment vertical="center" wrapText="1"/>
      <protection locked="0"/>
    </xf>
    <xf numFmtId="0" fontId="36" fillId="0" borderId="30" xfId="2" applyFont="1" applyBorder="1" applyAlignment="1">
      <alignment vertical="center" wrapText="1"/>
      <protection locked="0"/>
    </xf>
    <xf numFmtId="0" fontId="36" fillId="0" borderId="31" xfId="2" applyFont="1" applyBorder="1" applyAlignment="1">
      <alignment horizontal="center" vertical="center" wrapText="1"/>
      <protection locked="0"/>
    </xf>
    <xf numFmtId="0" fontId="36" fillId="0" borderId="32" xfId="2" applyFont="1" applyBorder="1" applyAlignment="1">
      <alignment horizontal="center" vertical="center" wrapText="1"/>
      <protection locked="0"/>
    </xf>
    <xf numFmtId="0" fontId="35" fillId="0" borderId="0" xfId="2" applyAlignment="1">
      <alignment horizontal="center" vertical="center"/>
      <protection locked="0"/>
    </xf>
    <xf numFmtId="0" fontId="36" fillId="0" borderId="31" xfId="2" applyFont="1" applyBorder="1" applyAlignment="1">
      <alignment vertical="center" wrapText="1"/>
      <protection locked="0"/>
    </xf>
    <xf numFmtId="0" fontId="36" fillId="0" borderId="32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39" fillId="0" borderId="31" xfId="2" applyFont="1" applyBorder="1" applyAlignment="1">
      <alignment vertical="center" wrapText="1"/>
      <protection locked="0"/>
    </xf>
    <xf numFmtId="0" fontId="39" fillId="0" borderId="0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vertical="center" wrapText="1"/>
      <protection locked="0"/>
    </xf>
    <xf numFmtId="0" fontId="39" fillId="0" borderId="0" xfId="2" applyFont="1" applyBorder="1" applyAlignment="1">
      <alignment vertical="center"/>
      <protection locked="0"/>
    </xf>
    <xf numFmtId="0" fontId="39" fillId="0" borderId="0" xfId="2" applyFont="1" applyBorder="1" applyAlignment="1">
      <alignment horizontal="left" vertical="center"/>
      <protection locked="0"/>
    </xf>
    <xf numFmtId="49" fontId="39" fillId="0" borderId="0" xfId="2" applyNumberFormat="1" applyFont="1" applyBorder="1" applyAlignment="1">
      <alignment vertical="center" wrapText="1"/>
      <protection locked="0"/>
    </xf>
    <xf numFmtId="0" fontId="36" fillId="0" borderId="34" xfId="2" applyFont="1" applyBorder="1" applyAlignment="1">
      <alignment vertical="center" wrapText="1"/>
      <protection locked="0"/>
    </xf>
    <xf numFmtId="0" fontId="42" fillId="0" borderId="33" xfId="2" applyFont="1" applyBorder="1" applyAlignment="1">
      <alignment vertical="center" wrapText="1"/>
      <protection locked="0"/>
    </xf>
    <xf numFmtId="0" fontId="36" fillId="0" borderId="35" xfId="2" applyFont="1" applyBorder="1" applyAlignment="1">
      <alignment vertical="center" wrapText="1"/>
      <protection locked="0"/>
    </xf>
    <xf numFmtId="0" fontId="36" fillId="0" borderId="0" xfId="2" applyFont="1" applyBorder="1" applyAlignment="1">
      <alignment vertical="top"/>
      <protection locked="0"/>
    </xf>
    <xf numFmtId="0" fontId="36" fillId="0" borderId="0" xfId="2" applyFont="1" applyAlignment="1">
      <alignment vertical="top"/>
      <protection locked="0"/>
    </xf>
    <xf numFmtId="0" fontId="36" fillId="0" borderId="28" xfId="2" applyFont="1" applyBorder="1" applyAlignment="1">
      <alignment horizontal="left" vertical="center"/>
      <protection locked="0"/>
    </xf>
    <xf numFmtId="0" fontId="36" fillId="0" borderId="29" xfId="2" applyFont="1" applyBorder="1" applyAlignment="1">
      <alignment horizontal="left" vertical="center"/>
      <protection locked="0"/>
    </xf>
    <xf numFmtId="0" fontId="36" fillId="0" borderId="30" xfId="2" applyFont="1" applyBorder="1" applyAlignment="1">
      <alignment horizontal="left" vertical="center"/>
      <protection locked="0"/>
    </xf>
    <xf numFmtId="0" fontId="36" fillId="0" borderId="31" xfId="2" applyFont="1" applyBorder="1" applyAlignment="1">
      <alignment horizontal="left" vertical="center"/>
      <protection locked="0"/>
    </xf>
    <xf numFmtId="0" fontId="36" fillId="0" borderId="32" xfId="2" applyFont="1" applyBorder="1" applyAlignment="1">
      <alignment horizontal="left" vertical="center"/>
      <protection locked="0"/>
    </xf>
    <xf numFmtId="0" fontId="38" fillId="0" borderId="0" xfId="2" applyFont="1" applyBorder="1" applyAlignment="1">
      <alignment horizontal="left" vertical="center"/>
      <protection locked="0"/>
    </xf>
    <xf numFmtId="0" fontId="43" fillId="0" borderId="0" xfId="2" applyFont="1" applyAlignment="1">
      <alignment horizontal="left" vertical="center"/>
      <protection locked="0"/>
    </xf>
    <xf numFmtId="0" fontId="38" fillId="0" borderId="33" xfId="2" applyFont="1" applyBorder="1" applyAlignment="1">
      <alignment horizontal="left" vertical="center"/>
      <protection locked="0"/>
    </xf>
    <xf numFmtId="0" fontId="38" fillId="0" borderId="33" xfId="2" applyFont="1" applyBorder="1" applyAlignment="1">
      <alignment horizontal="center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Border="1" applyAlignment="1">
      <alignment horizontal="center" vertical="center"/>
      <protection locked="0"/>
    </xf>
    <xf numFmtId="0" fontId="39" fillId="0" borderId="31" xfId="2" applyFont="1" applyBorder="1" applyAlignment="1">
      <alignment horizontal="left" vertical="center"/>
      <protection locked="0"/>
    </xf>
    <xf numFmtId="0" fontId="39" fillId="0" borderId="0" xfId="2" applyFont="1" applyFill="1" applyBorder="1" applyAlignment="1">
      <alignment horizontal="left" vertical="center"/>
      <protection locked="0"/>
    </xf>
    <xf numFmtId="0" fontId="39" fillId="0" borderId="0" xfId="2" applyFont="1" applyFill="1" applyBorder="1" applyAlignment="1">
      <alignment horizontal="center" vertical="center"/>
      <protection locked="0"/>
    </xf>
    <xf numFmtId="0" fontId="36" fillId="0" borderId="34" xfId="2" applyFont="1" applyBorder="1" applyAlignment="1">
      <alignment horizontal="left" vertical="center"/>
      <protection locked="0"/>
    </xf>
    <xf numFmtId="0" fontId="42" fillId="0" borderId="33" xfId="2" applyFont="1" applyBorder="1" applyAlignment="1">
      <alignment horizontal="left" vertical="center"/>
      <protection locked="0"/>
    </xf>
    <xf numFmtId="0" fontId="36" fillId="0" borderId="35" xfId="2" applyFont="1" applyBorder="1" applyAlignment="1">
      <alignment horizontal="left" vertical="center"/>
      <protection locked="0"/>
    </xf>
    <xf numFmtId="0" fontId="36" fillId="0" borderId="0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39" fillId="0" borderId="33" xfId="2" applyFont="1" applyBorder="1" applyAlignment="1">
      <alignment horizontal="left" vertical="center"/>
      <protection locked="0"/>
    </xf>
    <xf numFmtId="0" fontId="36" fillId="0" borderId="0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horizontal="center" vertical="center" wrapText="1"/>
      <protection locked="0"/>
    </xf>
    <xf numFmtId="0" fontId="36" fillId="0" borderId="28" xfId="2" applyFont="1" applyBorder="1" applyAlignment="1">
      <alignment horizontal="left" vertical="center" wrapText="1"/>
      <protection locked="0"/>
    </xf>
    <xf numFmtId="0" fontId="36" fillId="0" borderId="29" xfId="2" applyFont="1" applyBorder="1" applyAlignment="1">
      <alignment horizontal="left" vertical="center" wrapText="1"/>
      <protection locked="0"/>
    </xf>
    <xf numFmtId="0" fontId="36" fillId="0" borderId="30" xfId="2" applyFont="1" applyBorder="1" applyAlignment="1">
      <alignment horizontal="left" vertical="center" wrapText="1"/>
      <protection locked="0"/>
    </xf>
    <xf numFmtId="0" fontId="36" fillId="0" borderId="31" xfId="2" applyFont="1" applyBorder="1" applyAlignment="1">
      <alignment horizontal="left" vertical="center" wrapText="1"/>
      <protection locked="0"/>
    </xf>
    <xf numFmtId="0" fontId="36" fillId="0" borderId="32" xfId="2" applyFont="1" applyBorder="1" applyAlignment="1">
      <alignment horizontal="left" vertical="center" wrapText="1"/>
      <protection locked="0"/>
    </xf>
    <xf numFmtId="0" fontId="43" fillId="0" borderId="31" xfId="2" applyFont="1" applyBorder="1" applyAlignment="1">
      <alignment horizontal="left" vertical="center" wrapText="1"/>
      <protection locked="0"/>
    </xf>
    <xf numFmtId="0" fontId="43" fillId="0" borderId="32" xfId="2" applyFont="1" applyBorder="1" applyAlignment="1">
      <alignment horizontal="left" vertical="center" wrapText="1"/>
      <protection locked="0"/>
    </xf>
    <xf numFmtId="0" fontId="39" fillId="0" borderId="31" xfId="2" applyFont="1" applyBorder="1" applyAlignment="1">
      <alignment horizontal="left" vertical="center" wrapText="1"/>
      <protection locked="0"/>
    </xf>
    <xf numFmtId="0" fontId="39" fillId="0" borderId="32" xfId="2" applyFont="1" applyBorder="1" applyAlignment="1">
      <alignment horizontal="left" vertical="center" wrapText="1"/>
      <protection locked="0"/>
    </xf>
    <xf numFmtId="0" fontId="39" fillId="0" borderId="32" xfId="2" applyFont="1" applyBorder="1" applyAlignment="1">
      <alignment horizontal="left" vertical="center"/>
      <protection locked="0"/>
    </xf>
    <xf numFmtId="0" fontId="39" fillId="0" borderId="34" xfId="2" applyFont="1" applyBorder="1" applyAlignment="1">
      <alignment horizontal="left" vertical="center" wrapText="1"/>
      <protection locked="0"/>
    </xf>
    <xf numFmtId="0" fontId="39" fillId="0" borderId="33" xfId="2" applyFont="1" applyBorder="1" applyAlignment="1">
      <alignment horizontal="left" vertical="center" wrapText="1"/>
      <protection locked="0"/>
    </xf>
    <xf numFmtId="0" fontId="39" fillId="0" borderId="35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horizontal="left" vertical="top"/>
      <protection locked="0"/>
    </xf>
    <xf numFmtId="0" fontId="39" fillId="0" borderId="0" xfId="2" applyFont="1" applyBorder="1" applyAlignment="1">
      <alignment horizontal="center" vertical="top"/>
      <protection locked="0"/>
    </xf>
    <xf numFmtId="0" fontId="39" fillId="0" borderId="34" xfId="2" applyFont="1" applyBorder="1" applyAlignment="1">
      <alignment horizontal="left" vertical="center"/>
      <protection locked="0"/>
    </xf>
    <xf numFmtId="0" fontId="39" fillId="0" borderId="35" xfId="2" applyFont="1" applyBorder="1" applyAlignment="1">
      <alignment horizontal="left" vertical="center"/>
      <protection locked="0"/>
    </xf>
    <xf numFmtId="0" fontId="43" fillId="0" borderId="0" xfId="2" applyFont="1" applyAlignment="1">
      <alignment vertical="center"/>
      <protection locked="0"/>
    </xf>
    <xf numFmtId="0" fontId="38" fillId="0" borderId="0" xfId="2" applyFont="1" applyBorder="1" applyAlignment="1">
      <alignment vertical="center"/>
      <protection locked="0"/>
    </xf>
    <xf numFmtId="0" fontId="43" fillId="0" borderId="33" xfId="2" applyFont="1" applyBorder="1" applyAlignment="1">
      <alignment vertical="center"/>
      <protection locked="0"/>
    </xf>
    <xf numFmtId="0" fontId="38" fillId="0" borderId="33" xfId="2" applyFont="1" applyBorder="1" applyAlignment="1">
      <alignment vertical="center"/>
      <protection locked="0"/>
    </xf>
    <xf numFmtId="0" fontId="35" fillId="0" borderId="0" xfId="2" applyBorder="1" applyAlignment="1">
      <alignment vertical="top"/>
      <protection locked="0"/>
    </xf>
    <xf numFmtId="49" fontId="39" fillId="0" borderId="0" xfId="2" applyNumberFormat="1" applyFont="1" applyBorder="1" applyAlignment="1">
      <alignment horizontal="left" vertical="center"/>
      <protection locked="0"/>
    </xf>
    <xf numFmtId="0" fontId="35" fillId="0" borderId="33" xfId="2" applyBorder="1" applyAlignment="1">
      <alignment vertical="top"/>
      <protection locked="0"/>
    </xf>
    <xf numFmtId="0" fontId="38" fillId="0" borderId="33" xfId="2" applyFont="1" applyBorder="1" applyAlignment="1">
      <alignment horizontal="left"/>
      <protection locked="0"/>
    </xf>
    <xf numFmtId="0" fontId="43" fillId="0" borderId="33" xfId="2" applyFont="1" applyBorder="1" applyAlignment="1">
      <protection locked="0"/>
    </xf>
    <xf numFmtId="0" fontId="36" fillId="0" borderId="31" xfId="2" applyFont="1" applyBorder="1" applyAlignment="1">
      <alignment vertical="top"/>
      <protection locked="0"/>
    </xf>
    <xf numFmtId="0" fontId="36" fillId="0" borderId="32" xfId="2" applyFont="1" applyBorder="1" applyAlignment="1">
      <alignment vertical="top"/>
      <protection locked="0"/>
    </xf>
    <xf numFmtId="0" fontId="36" fillId="0" borderId="0" xfId="2" applyFont="1" applyBorder="1" applyAlignment="1">
      <alignment horizontal="center" vertical="center"/>
      <protection locked="0"/>
    </xf>
    <xf numFmtId="0" fontId="36" fillId="0" borderId="0" xfId="2" applyFont="1" applyBorder="1" applyAlignment="1">
      <alignment horizontal="left" vertical="top"/>
      <protection locked="0"/>
    </xf>
    <xf numFmtId="0" fontId="36" fillId="0" borderId="34" xfId="2" applyFont="1" applyBorder="1" applyAlignment="1">
      <alignment vertical="top"/>
      <protection locked="0"/>
    </xf>
    <xf numFmtId="0" fontId="36" fillId="0" borderId="33" xfId="2" applyFont="1" applyBorder="1" applyAlignment="1">
      <alignment vertical="top"/>
      <protection locked="0"/>
    </xf>
    <xf numFmtId="0" fontId="36" fillId="0" borderId="35" xfId="2" applyFont="1" applyBorder="1" applyAlignment="1">
      <alignment vertical="top"/>
      <protection locked="0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4" fillId="2" borderId="0" xfId="1" applyFont="1" applyFill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39" fillId="0" borderId="0" xfId="2" applyFont="1" applyBorder="1" applyAlignment="1">
      <alignment horizontal="left" vertical="top"/>
      <protection locked="0"/>
    </xf>
    <xf numFmtId="0" fontId="39" fillId="0" borderId="0" xfId="2" applyFont="1" applyBorder="1" applyAlignment="1">
      <alignment horizontal="left" vertical="center"/>
      <protection locked="0"/>
    </xf>
    <xf numFmtId="0" fontId="37" fillId="0" borderId="0" xfId="2" applyFont="1" applyBorder="1" applyAlignment="1">
      <alignment horizontal="center" vertical="center" wrapText="1"/>
      <protection locked="0"/>
    </xf>
    <xf numFmtId="0" fontId="38" fillId="0" borderId="33" xfId="2" applyFont="1" applyBorder="1" applyAlignment="1">
      <alignment horizontal="left"/>
      <protection locked="0"/>
    </xf>
    <xf numFmtId="0" fontId="39" fillId="0" borderId="0" xfId="2" applyFont="1" applyBorder="1" applyAlignment="1">
      <alignment horizontal="left" vertical="center" wrapText="1"/>
      <protection locked="0"/>
    </xf>
    <xf numFmtId="0" fontId="37" fillId="0" borderId="0" xfId="2" applyFont="1" applyBorder="1" applyAlignment="1">
      <alignment horizontal="center" vertical="center"/>
      <protection locked="0"/>
    </xf>
    <xf numFmtId="49" fontId="39" fillId="0" borderId="0" xfId="2" applyNumberFormat="1" applyFont="1" applyBorder="1" applyAlignment="1">
      <alignment horizontal="left" vertical="center" wrapText="1"/>
      <protection locked="0"/>
    </xf>
    <xf numFmtId="0" fontId="38" fillId="0" borderId="33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12018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638BC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D2EA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F3C6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258A1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>
      <pane ySplit="1" topLeftCell="A2" activePane="bottomLeft" state="frozen"/>
      <selection pane="bottomLeft" activeCell="K5" sqref="K5:AO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05" t="s">
        <v>0</v>
      </c>
      <c r="B1" s="206"/>
      <c r="C1" s="206"/>
      <c r="D1" s="207" t="s">
        <v>1</v>
      </c>
      <c r="E1" s="206"/>
      <c r="F1" s="206"/>
      <c r="G1" s="206"/>
      <c r="H1" s="206"/>
      <c r="I1" s="206"/>
      <c r="J1" s="206"/>
      <c r="K1" s="208" t="s">
        <v>680</v>
      </c>
      <c r="L1" s="208"/>
      <c r="M1" s="208"/>
      <c r="N1" s="208"/>
      <c r="O1" s="208"/>
      <c r="P1" s="208"/>
      <c r="Q1" s="208"/>
      <c r="R1" s="208"/>
      <c r="S1" s="208"/>
      <c r="T1" s="206"/>
      <c r="U1" s="206"/>
      <c r="V1" s="206"/>
      <c r="W1" s="208" t="s">
        <v>681</v>
      </c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0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2" t="s">
        <v>2</v>
      </c>
      <c r="BB1" s="12" t="s">
        <v>3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4" t="s">
        <v>4</v>
      </c>
      <c r="BU1" s="14" t="s">
        <v>4</v>
      </c>
      <c r="BV1" s="14" t="s">
        <v>5</v>
      </c>
    </row>
    <row r="2" spans="1:74" ht="36.950000000000003" customHeight="1" x14ac:dyDescent="0.3">
      <c r="AR2" s="291" t="s">
        <v>6</v>
      </c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S2" s="15" t="s">
        <v>7</v>
      </c>
      <c r="BT2" s="15" t="s">
        <v>8</v>
      </c>
    </row>
    <row r="3" spans="1:74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9</v>
      </c>
      <c r="BT3" s="15" t="s">
        <v>10</v>
      </c>
    </row>
    <row r="4" spans="1:74" ht="36.950000000000003" customHeight="1" x14ac:dyDescent="0.3">
      <c r="B4" s="19"/>
      <c r="C4" s="20"/>
      <c r="D4" s="21" t="s">
        <v>11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2"/>
      <c r="AS4" s="23" t="s">
        <v>12</v>
      </c>
      <c r="BE4" s="24" t="s">
        <v>13</v>
      </c>
      <c r="BS4" s="15" t="s">
        <v>14</v>
      </c>
    </row>
    <row r="5" spans="1:74" ht="14.45" customHeight="1" x14ac:dyDescent="0.3">
      <c r="B5" s="19"/>
      <c r="C5" s="20"/>
      <c r="D5" s="25" t="s">
        <v>15</v>
      </c>
      <c r="E5" s="20"/>
      <c r="F5" s="20"/>
      <c r="G5" s="20"/>
      <c r="H5" s="20"/>
      <c r="I5" s="20"/>
      <c r="J5" s="20"/>
      <c r="K5" s="318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20"/>
      <c r="AQ5" s="22"/>
      <c r="BE5" s="316" t="s">
        <v>16</v>
      </c>
      <c r="BS5" s="15" t="s">
        <v>7</v>
      </c>
    </row>
    <row r="6" spans="1:74" ht="36.950000000000003" customHeight="1" x14ac:dyDescent="0.3">
      <c r="B6" s="19"/>
      <c r="C6" s="20"/>
      <c r="D6" s="27" t="s">
        <v>17</v>
      </c>
      <c r="E6" s="20"/>
      <c r="F6" s="20"/>
      <c r="G6" s="20"/>
      <c r="H6" s="20"/>
      <c r="I6" s="20"/>
      <c r="J6" s="20"/>
      <c r="K6" s="320" t="s">
        <v>18</v>
      </c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20"/>
      <c r="AQ6" s="22"/>
      <c r="BE6" s="292"/>
      <c r="BS6" s="15" t="s">
        <v>19</v>
      </c>
    </row>
    <row r="7" spans="1:74" ht="14.45" customHeight="1" x14ac:dyDescent="0.3">
      <c r="B7" s="19"/>
      <c r="C7" s="20"/>
      <c r="D7" s="28" t="s">
        <v>20</v>
      </c>
      <c r="E7" s="20"/>
      <c r="F7" s="20"/>
      <c r="G7" s="20"/>
      <c r="H7" s="20"/>
      <c r="I7" s="20"/>
      <c r="J7" s="20"/>
      <c r="K7" s="26" t="s">
        <v>3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8" t="s">
        <v>21</v>
      </c>
      <c r="AL7" s="20"/>
      <c r="AM7" s="20"/>
      <c r="AN7" s="26" t="s">
        <v>3</v>
      </c>
      <c r="AO7" s="20"/>
      <c r="AP7" s="20"/>
      <c r="AQ7" s="22"/>
      <c r="BE7" s="292"/>
      <c r="BS7" s="15" t="s">
        <v>9</v>
      </c>
    </row>
    <row r="8" spans="1:74" ht="14.45" customHeight="1" x14ac:dyDescent="0.3">
      <c r="B8" s="19"/>
      <c r="C8" s="20"/>
      <c r="D8" s="28" t="s">
        <v>22</v>
      </c>
      <c r="E8" s="20"/>
      <c r="F8" s="20"/>
      <c r="G8" s="20"/>
      <c r="H8" s="20"/>
      <c r="I8" s="20"/>
      <c r="J8" s="20"/>
      <c r="K8" s="26" t="s">
        <v>23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8" t="s">
        <v>24</v>
      </c>
      <c r="AL8" s="20"/>
      <c r="AM8" s="20"/>
      <c r="AN8" s="29" t="s">
        <v>25</v>
      </c>
      <c r="AO8" s="20"/>
      <c r="AP8" s="20"/>
      <c r="AQ8" s="22"/>
      <c r="BE8" s="292"/>
      <c r="BS8" s="15" t="s">
        <v>26</v>
      </c>
    </row>
    <row r="9" spans="1:74" ht="14.45" customHeight="1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2"/>
      <c r="BE9" s="292"/>
      <c r="BS9" s="15" t="s">
        <v>27</v>
      </c>
    </row>
    <row r="10" spans="1:74" ht="14.45" customHeight="1" x14ac:dyDescent="0.3">
      <c r="B10" s="19"/>
      <c r="C10" s="20"/>
      <c r="D10" s="28" t="s">
        <v>28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8" t="s">
        <v>29</v>
      </c>
      <c r="AL10" s="20"/>
      <c r="AM10" s="20"/>
      <c r="AN10" s="26" t="s">
        <v>30</v>
      </c>
      <c r="AO10" s="20"/>
      <c r="AP10" s="20"/>
      <c r="AQ10" s="22"/>
      <c r="BE10" s="292"/>
      <c r="BS10" s="15" t="s">
        <v>19</v>
      </c>
    </row>
    <row r="11" spans="1:74" ht="18.399999999999999" customHeight="1" x14ac:dyDescent="0.3">
      <c r="B11" s="19"/>
      <c r="C11" s="20"/>
      <c r="D11" s="20"/>
      <c r="E11" s="26" t="s">
        <v>31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8" t="s">
        <v>32</v>
      </c>
      <c r="AL11" s="20"/>
      <c r="AM11" s="20"/>
      <c r="AN11" s="26" t="s">
        <v>33</v>
      </c>
      <c r="AO11" s="20"/>
      <c r="AP11" s="20"/>
      <c r="AQ11" s="22"/>
      <c r="BE11" s="292"/>
      <c r="BS11" s="15" t="s">
        <v>19</v>
      </c>
    </row>
    <row r="12" spans="1:74" ht="6.95" customHeight="1" x14ac:dyDescent="0.3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2"/>
      <c r="BE12" s="292"/>
      <c r="BS12" s="15" t="s">
        <v>19</v>
      </c>
    </row>
    <row r="13" spans="1:74" ht="14.45" customHeight="1" x14ac:dyDescent="0.3">
      <c r="B13" s="19"/>
      <c r="C13" s="20"/>
      <c r="D13" s="28" t="s">
        <v>34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8" t="s">
        <v>29</v>
      </c>
      <c r="AL13" s="20"/>
      <c r="AM13" s="20"/>
      <c r="AN13" s="30" t="s">
        <v>35</v>
      </c>
      <c r="AO13" s="20"/>
      <c r="AP13" s="20"/>
      <c r="AQ13" s="22"/>
      <c r="BE13" s="292"/>
      <c r="BS13" s="15" t="s">
        <v>19</v>
      </c>
    </row>
    <row r="14" spans="1:74" ht="15" x14ac:dyDescent="0.3">
      <c r="B14" s="19"/>
      <c r="C14" s="20"/>
      <c r="D14" s="20"/>
      <c r="E14" s="321" t="s">
        <v>35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28" t="s">
        <v>32</v>
      </c>
      <c r="AL14" s="20"/>
      <c r="AM14" s="20"/>
      <c r="AN14" s="30" t="s">
        <v>35</v>
      </c>
      <c r="AO14" s="20"/>
      <c r="AP14" s="20"/>
      <c r="AQ14" s="22"/>
      <c r="BE14" s="292"/>
      <c r="BS14" s="15" t="s">
        <v>19</v>
      </c>
    </row>
    <row r="15" spans="1:74" ht="6.95" customHeigh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2"/>
      <c r="BE15" s="292"/>
      <c r="BS15" s="15" t="s">
        <v>4</v>
      </c>
    </row>
    <row r="16" spans="1:74" ht="14.45" customHeight="1" x14ac:dyDescent="0.3">
      <c r="B16" s="19"/>
      <c r="C16" s="20"/>
      <c r="D16" s="28" t="s">
        <v>36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8" t="s">
        <v>29</v>
      </c>
      <c r="AL16" s="20"/>
      <c r="AM16" s="20"/>
      <c r="AN16" s="26" t="s">
        <v>37</v>
      </c>
      <c r="AO16" s="20"/>
      <c r="AP16" s="20"/>
      <c r="AQ16" s="22"/>
      <c r="BE16" s="292"/>
      <c r="BS16" s="15" t="s">
        <v>4</v>
      </c>
    </row>
    <row r="17" spans="2:71" ht="18.399999999999999" customHeight="1" x14ac:dyDescent="0.3">
      <c r="B17" s="19"/>
      <c r="C17" s="20"/>
      <c r="D17" s="20"/>
      <c r="E17" s="26" t="s">
        <v>38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8" t="s">
        <v>32</v>
      </c>
      <c r="AL17" s="20"/>
      <c r="AM17" s="20"/>
      <c r="AN17" s="26" t="s">
        <v>3</v>
      </c>
      <c r="AO17" s="20"/>
      <c r="AP17" s="20"/>
      <c r="AQ17" s="22"/>
      <c r="BE17" s="292"/>
      <c r="BS17" s="15" t="s">
        <v>39</v>
      </c>
    </row>
    <row r="18" spans="2:71" ht="6.95" customHeigh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2"/>
      <c r="BE18" s="292"/>
      <c r="BS18" s="15" t="s">
        <v>9</v>
      </c>
    </row>
    <row r="19" spans="2:71" ht="14.45" customHeight="1" x14ac:dyDescent="0.3">
      <c r="B19" s="19"/>
      <c r="C19" s="20"/>
      <c r="D19" s="28" t="s">
        <v>40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2"/>
      <c r="BE19" s="292"/>
      <c r="BS19" s="15" t="s">
        <v>9</v>
      </c>
    </row>
    <row r="20" spans="2:71" ht="22.5" customHeight="1" x14ac:dyDescent="0.3">
      <c r="B20" s="19"/>
      <c r="C20" s="20"/>
      <c r="D20" s="20"/>
      <c r="E20" s="322" t="s">
        <v>3</v>
      </c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20"/>
      <c r="AP20" s="20"/>
      <c r="AQ20" s="22"/>
      <c r="BE20" s="292"/>
      <c r="BS20" s="15" t="s">
        <v>4</v>
      </c>
    </row>
    <row r="21" spans="2:71" ht="6.9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2"/>
      <c r="BE21" s="292"/>
    </row>
    <row r="22" spans="2:71" ht="6.95" customHeight="1" x14ac:dyDescent="0.3">
      <c r="B22" s="19"/>
      <c r="C22" s="2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20"/>
      <c r="AQ22" s="22"/>
      <c r="BE22" s="292"/>
    </row>
    <row r="23" spans="2:71" s="1" customFormat="1" ht="25.9" customHeight="1" x14ac:dyDescent="0.3">
      <c r="B23" s="32"/>
      <c r="C23" s="33"/>
      <c r="D23" s="34" t="s">
        <v>41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23">
        <f>ROUND(AG51,0)</f>
        <v>0</v>
      </c>
      <c r="AL23" s="324"/>
      <c r="AM23" s="324"/>
      <c r="AN23" s="324"/>
      <c r="AO23" s="324"/>
      <c r="AP23" s="33"/>
      <c r="AQ23" s="36"/>
      <c r="BE23" s="299"/>
    </row>
    <row r="24" spans="2:71" s="1" customFormat="1" ht="6.95" customHeight="1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6"/>
      <c r="BE24" s="299"/>
    </row>
    <row r="25" spans="2:71" s="1" customForma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25" t="s">
        <v>42</v>
      </c>
      <c r="M25" s="304"/>
      <c r="N25" s="304"/>
      <c r="O25" s="304"/>
      <c r="P25" s="33"/>
      <c r="Q25" s="33"/>
      <c r="R25" s="33"/>
      <c r="S25" s="33"/>
      <c r="T25" s="33"/>
      <c r="U25" s="33"/>
      <c r="V25" s="33"/>
      <c r="W25" s="325" t="s">
        <v>43</v>
      </c>
      <c r="X25" s="304"/>
      <c r="Y25" s="304"/>
      <c r="Z25" s="304"/>
      <c r="AA25" s="304"/>
      <c r="AB25" s="304"/>
      <c r="AC25" s="304"/>
      <c r="AD25" s="304"/>
      <c r="AE25" s="304"/>
      <c r="AF25" s="33"/>
      <c r="AG25" s="33"/>
      <c r="AH25" s="33"/>
      <c r="AI25" s="33"/>
      <c r="AJ25" s="33"/>
      <c r="AK25" s="325" t="s">
        <v>44</v>
      </c>
      <c r="AL25" s="304"/>
      <c r="AM25" s="304"/>
      <c r="AN25" s="304"/>
      <c r="AO25" s="304"/>
      <c r="AP25" s="33"/>
      <c r="AQ25" s="36"/>
      <c r="BE25" s="299"/>
    </row>
    <row r="26" spans="2:71" s="2" customFormat="1" ht="14.45" customHeight="1" x14ac:dyDescent="0.3">
      <c r="B26" s="38"/>
      <c r="C26" s="39"/>
      <c r="D26" s="40" t="s">
        <v>45</v>
      </c>
      <c r="E26" s="39"/>
      <c r="F26" s="40" t="s">
        <v>46</v>
      </c>
      <c r="G26" s="39"/>
      <c r="H26" s="39"/>
      <c r="I26" s="39"/>
      <c r="J26" s="39"/>
      <c r="K26" s="39"/>
      <c r="L26" s="309">
        <v>0.21</v>
      </c>
      <c r="M26" s="310"/>
      <c r="N26" s="310"/>
      <c r="O26" s="310"/>
      <c r="P26" s="39"/>
      <c r="Q26" s="39"/>
      <c r="R26" s="39"/>
      <c r="S26" s="39"/>
      <c r="T26" s="39"/>
      <c r="U26" s="39"/>
      <c r="V26" s="39"/>
      <c r="W26" s="311">
        <f>ROUND(AZ51,0)</f>
        <v>0</v>
      </c>
      <c r="X26" s="310"/>
      <c r="Y26" s="310"/>
      <c r="Z26" s="310"/>
      <c r="AA26" s="310"/>
      <c r="AB26" s="310"/>
      <c r="AC26" s="310"/>
      <c r="AD26" s="310"/>
      <c r="AE26" s="310"/>
      <c r="AF26" s="39"/>
      <c r="AG26" s="39"/>
      <c r="AH26" s="39"/>
      <c r="AI26" s="39"/>
      <c r="AJ26" s="39"/>
      <c r="AK26" s="311">
        <f>ROUND(AV51,0)</f>
        <v>0</v>
      </c>
      <c r="AL26" s="310"/>
      <c r="AM26" s="310"/>
      <c r="AN26" s="310"/>
      <c r="AO26" s="310"/>
      <c r="AP26" s="39"/>
      <c r="AQ26" s="41"/>
      <c r="BE26" s="317"/>
    </row>
    <row r="27" spans="2:71" s="2" customFormat="1" ht="14.45" customHeight="1" x14ac:dyDescent="0.3">
      <c r="B27" s="38"/>
      <c r="C27" s="39"/>
      <c r="D27" s="39"/>
      <c r="E27" s="39"/>
      <c r="F27" s="40" t="s">
        <v>47</v>
      </c>
      <c r="G27" s="39"/>
      <c r="H27" s="39"/>
      <c r="I27" s="39"/>
      <c r="J27" s="39"/>
      <c r="K27" s="39"/>
      <c r="L27" s="309">
        <v>0.15</v>
      </c>
      <c r="M27" s="310"/>
      <c r="N27" s="310"/>
      <c r="O27" s="310"/>
      <c r="P27" s="39"/>
      <c r="Q27" s="39"/>
      <c r="R27" s="39"/>
      <c r="S27" s="39"/>
      <c r="T27" s="39"/>
      <c r="U27" s="39"/>
      <c r="V27" s="39"/>
      <c r="W27" s="311">
        <f>ROUND(BA51,0)</f>
        <v>0</v>
      </c>
      <c r="X27" s="310"/>
      <c r="Y27" s="310"/>
      <c r="Z27" s="310"/>
      <c r="AA27" s="310"/>
      <c r="AB27" s="310"/>
      <c r="AC27" s="310"/>
      <c r="AD27" s="310"/>
      <c r="AE27" s="310"/>
      <c r="AF27" s="39"/>
      <c r="AG27" s="39"/>
      <c r="AH27" s="39"/>
      <c r="AI27" s="39"/>
      <c r="AJ27" s="39"/>
      <c r="AK27" s="311">
        <f>ROUND(AW51,0)</f>
        <v>0</v>
      </c>
      <c r="AL27" s="310"/>
      <c r="AM27" s="310"/>
      <c r="AN27" s="310"/>
      <c r="AO27" s="310"/>
      <c r="AP27" s="39"/>
      <c r="AQ27" s="41"/>
      <c r="BE27" s="317"/>
    </row>
    <row r="28" spans="2:71" s="2" customFormat="1" ht="14.45" hidden="1" customHeight="1" x14ac:dyDescent="0.3">
      <c r="B28" s="38"/>
      <c r="C28" s="39"/>
      <c r="D28" s="39"/>
      <c r="E28" s="39"/>
      <c r="F28" s="40" t="s">
        <v>48</v>
      </c>
      <c r="G28" s="39"/>
      <c r="H28" s="39"/>
      <c r="I28" s="39"/>
      <c r="J28" s="39"/>
      <c r="K28" s="39"/>
      <c r="L28" s="309">
        <v>0.21</v>
      </c>
      <c r="M28" s="310"/>
      <c r="N28" s="310"/>
      <c r="O28" s="310"/>
      <c r="P28" s="39"/>
      <c r="Q28" s="39"/>
      <c r="R28" s="39"/>
      <c r="S28" s="39"/>
      <c r="T28" s="39"/>
      <c r="U28" s="39"/>
      <c r="V28" s="39"/>
      <c r="W28" s="311">
        <f>ROUND(BB51,0)</f>
        <v>0</v>
      </c>
      <c r="X28" s="310"/>
      <c r="Y28" s="310"/>
      <c r="Z28" s="310"/>
      <c r="AA28" s="310"/>
      <c r="AB28" s="310"/>
      <c r="AC28" s="310"/>
      <c r="AD28" s="310"/>
      <c r="AE28" s="310"/>
      <c r="AF28" s="39"/>
      <c r="AG28" s="39"/>
      <c r="AH28" s="39"/>
      <c r="AI28" s="39"/>
      <c r="AJ28" s="39"/>
      <c r="AK28" s="311">
        <v>0</v>
      </c>
      <c r="AL28" s="310"/>
      <c r="AM28" s="310"/>
      <c r="AN28" s="310"/>
      <c r="AO28" s="310"/>
      <c r="AP28" s="39"/>
      <c r="AQ28" s="41"/>
      <c r="BE28" s="317"/>
    </row>
    <row r="29" spans="2:71" s="2" customFormat="1" ht="14.45" hidden="1" customHeight="1" x14ac:dyDescent="0.3">
      <c r="B29" s="38"/>
      <c r="C29" s="39"/>
      <c r="D29" s="39"/>
      <c r="E29" s="39"/>
      <c r="F29" s="40" t="s">
        <v>49</v>
      </c>
      <c r="G29" s="39"/>
      <c r="H29" s="39"/>
      <c r="I29" s="39"/>
      <c r="J29" s="39"/>
      <c r="K29" s="39"/>
      <c r="L29" s="309">
        <v>0.15</v>
      </c>
      <c r="M29" s="310"/>
      <c r="N29" s="310"/>
      <c r="O29" s="310"/>
      <c r="P29" s="39"/>
      <c r="Q29" s="39"/>
      <c r="R29" s="39"/>
      <c r="S29" s="39"/>
      <c r="T29" s="39"/>
      <c r="U29" s="39"/>
      <c r="V29" s="39"/>
      <c r="W29" s="311">
        <f>ROUND(BC51,0)</f>
        <v>0</v>
      </c>
      <c r="X29" s="310"/>
      <c r="Y29" s="310"/>
      <c r="Z29" s="310"/>
      <c r="AA29" s="310"/>
      <c r="AB29" s="310"/>
      <c r="AC29" s="310"/>
      <c r="AD29" s="310"/>
      <c r="AE29" s="310"/>
      <c r="AF29" s="39"/>
      <c r="AG29" s="39"/>
      <c r="AH29" s="39"/>
      <c r="AI29" s="39"/>
      <c r="AJ29" s="39"/>
      <c r="AK29" s="311">
        <v>0</v>
      </c>
      <c r="AL29" s="310"/>
      <c r="AM29" s="310"/>
      <c r="AN29" s="310"/>
      <c r="AO29" s="310"/>
      <c r="AP29" s="39"/>
      <c r="AQ29" s="41"/>
      <c r="BE29" s="317"/>
    </row>
    <row r="30" spans="2:71" s="2" customFormat="1" ht="14.45" hidden="1" customHeight="1" x14ac:dyDescent="0.3">
      <c r="B30" s="38"/>
      <c r="C30" s="39"/>
      <c r="D30" s="39"/>
      <c r="E30" s="39"/>
      <c r="F30" s="40" t="s">
        <v>50</v>
      </c>
      <c r="G30" s="39"/>
      <c r="H30" s="39"/>
      <c r="I30" s="39"/>
      <c r="J30" s="39"/>
      <c r="K30" s="39"/>
      <c r="L30" s="309">
        <v>0</v>
      </c>
      <c r="M30" s="310"/>
      <c r="N30" s="310"/>
      <c r="O30" s="310"/>
      <c r="P30" s="39"/>
      <c r="Q30" s="39"/>
      <c r="R30" s="39"/>
      <c r="S30" s="39"/>
      <c r="T30" s="39"/>
      <c r="U30" s="39"/>
      <c r="V30" s="39"/>
      <c r="W30" s="311">
        <f>ROUND(BD51,0)</f>
        <v>0</v>
      </c>
      <c r="X30" s="310"/>
      <c r="Y30" s="310"/>
      <c r="Z30" s="310"/>
      <c r="AA30" s="310"/>
      <c r="AB30" s="310"/>
      <c r="AC30" s="310"/>
      <c r="AD30" s="310"/>
      <c r="AE30" s="310"/>
      <c r="AF30" s="39"/>
      <c r="AG30" s="39"/>
      <c r="AH30" s="39"/>
      <c r="AI30" s="39"/>
      <c r="AJ30" s="39"/>
      <c r="AK30" s="311">
        <v>0</v>
      </c>
      <c r="AL30" s="310"/>
      <c r="AM30" s="310"/>
      <c r="AN30" s="310"/>
      <c r="AO30" s="310"/>
      <c r="AP30" s="39"/>
      <c r="AQ30" s="41"/>
      <c r="BE30" s="317"/>
    </row>
    <row r="31" spans="2:71" s="1" customFormat="1" ht="6.95" customHeight="1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6"/>
      <c r="BE31" s="299"/>
    </row>
    <row r="32" spans="2:71" s="1" customFormat="1" ht="25.9" customHeight="1" x14ac:dyDescent="0.3">
      <c r="B32" s="32"/>
      <c r="C32" s="42"/>
      <c r="D32" s="43" t="s">
        <v>51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 t="s">
        <v>52</v>
      </c>
      <c r="U32" s="44"/>
      <c r="V32" s="44"/>
      <c r="W32" s="44"/>
      <c r="X32" s="312" t="s">
        <v>53</v>
      </c>
      <c r="Y32" s="313"/>
      <c r="Z32" s="313"/>
      <c r="AA32" s="313"/>
      <c r="AB32" s="313"/>
      <c r="AC32" s="44"/>
      <c r="AD32" s="44"/>
      <c r="AE32" s="44"/>
      <c r="AF32" s="44"/>
      <c r="AG32" s="44"/>
      <c r="AH32" s="44"/>
      <c r="AI32" s="44"/>
      <c r="AJ32" s="44"/>
      <c r="AK32" s="314">
        <f>SUM(AK23:AK30)</f>
        <v>0</v>
      </c>
      <c r="AL32" s="313"/>
      <c r="AM32" s="313"/>
      <c r="AN32" s="313"/>
      <c r="AO32" s="315"/>
      <c r="AP32" s="42"/>
      <c r="AQ32" s="46"/>
      <c r="BE32" s="299"/>
    </row>
    <row r="33" spans="2:56" s="1" customFormat="1" ht="6.95" customHeight="1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6"/>
    </row>
    <row r="34" spans="2:56" s="1" customFormat="1" ht="6.95" customHeight="1" x14ac:dyDescent="0.3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9"/>
    </row>
    <row r="38" spans="2:56" s="1" customFormat="1" ht="6.95" customHeight="1" x14ac:dyDescent="0.3"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32"/>
    </row>
    <row r="39" spans="2:56" s="1" customFormat="1" ht="36.950000000000003" customHeight="1" x14ac:dyDescent="0.3">
      <c r="B39" s="32"/>
      <c r="C39" s="52" t="s">
        <v>54</v>
      </c>
      <c r="AR39" s="32"/>
    </row>
    <row r="40" spans="2:56" s="1" customFormat="1" ht="6.95" customHeight="1" x14ac:dyDescent="0.3">
      <c r="B40" s="32"/>
      <c r="AR40" s="32"/>
    </row>
    <row r="41" spans="2:56" s="3" customFormat="1" ht="14.45" customHeight="1" x14ac:dyDescent="0.3">
      <c r="B41" s="53"/>
      <c r="C41" s="54" t="s">
        <v>15</v>
      </c>
      <c r="L41" s="3">
        <f>K5</f>
        <v>0</v>
      </c>
      <c r="AR41" s="53"/>
    </row>
    <row r="42" spans="2:56" s="4" customFormat="1" ht="36.950000000000003" customHeight="1" x14ac:dyDescent="0.3">
      <c r="B42" s="55"/>
      <c r="C42" s="56" t="s">
        <v>17</v>
      </c>
      <c r="L42" s="296" t="str">
        <f>K6</f>
        <v>PŘÍSTAVBA VÝROBNÍ HALY CETRIS</v>
      </c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R42" s="55"/>
    </row>
    <row r="43" spans="2:56" s="1" customFormat="1" ht="6.95" customHeight="1" x14ac:dyDescent="0.3">
      <c r="B43" s="32"/>
      <c r="AR43" s="32"/>
    </row>
    <row r="44" spans="2:56" s="1" customFormat="1" ht="15" x14ac:dyDescent="0.3">
      <c r="B44" s="32"/>
      <c r="C44" s="54" t="s">
        <v>22</v>
      </c>
      <c r="L44" s="57" t="str">
        <f>IF(K8="","",K8)</f>
        <v>Hranice</v>
      </c>
      <c r="AI44" s="54" t="s">
        <v>24</v>
      </c>
      <c r="AM44" s="298" t="str">
        <f>IF(AN8= "","",AN8)</f>
        <v>27.07.2016</v>
      </c>
      <c r="AN44" s="299"/>
      <c r="AR44" s="32"/>
    </row>
    <row r="45" spans="2:56" s="1" customFormat="1" ht="6.95" customHeight="1" x14ac:dyDescent="0.3">
      <c r="B45" s="32"/>
      <c r="AR45" s="32"/>
    </row>
    <row r="46" spans="2:56" s="1" customFormat="1" ht="15" x14ac:dyDescent="0.3">
      <c r="B46" s="32"/>
      <c r="C46" s="54" t="s">
        <v>28</v>
      </c>
      <c r="L46" s="3" t="str">
        <f>IF(E11= "","",E11)</f>
        <v>CIDEM Hranice, a.s.</v>
      </c>
      <c r="AI46" s="54" t="s">
        <v>36</v>
      </c>
      <c r="AM46" s="300" t="str">
        <f>IF(E17="","",E17)</f>
        <v>Ing.Petr Kavina</v>
      </c>
      <c r="AN46" s="299"/>
      <c r="AO46" s="299"/>
      <c r="AP46" s="299"/>
      <c r="AR46" s="32"/>
      <c r="AS46" s="301" t="s">
        <v>55</v>
      </c>
      <c r="AT46" s="302"/>
      <c r="AU46" s="59"/>
      <c r="AV46" s="59"/>
      <c r="AW46" s="59"/>
      <c r="AX46" s="59"/>
      <c r="AY46" s="59"/>
      <c r="AZ46" s="59"/>
      <c r="BA46" s="59"/>
      <c r="BB46" s="59"/>
      <c r="BC46" s="59"/>
      <c r="BD46" s="60"/>
    </row>
    <row r="47" spans="2:56" s="1" customFormat="1" ht="15" x14ac:dyDescent="0.3">
      <c r="B47" s="32"/>
      <c r="C47" s="54" t="s">
        <v>34</v>
      </c>
      <c r="L47" s="3" t="str">
        <f>IF(E14= "Vyplň údaj","",E14)</f>
        <v/>
      </c>
      <c r="AR47" s="32"/>
      <c r="AS47" s="303"/>
      <c r="AT47" s="304"/>
      <c r="AU47" s="33"/>
      <c r="AV47" s="33"/>
      <c r="AW47" s="33"/>
      <c r="AX47" s="33"/>
      <c r="AY47" s="33"/>
      <c r="AZ47" s="33"/>
      <c r="BA47" s="33"/>
      <c r="BB47" s="33"/>
      <c r="BC47" s="33"/>
      <c r="BD47" s="61"/>
    </row>
    <row r="48" spans="2:56" s="1" customFormat="1" ht="10.9" customHeight="1" x14ac:dyDescent="0.3">
      <c r="B48" s="32"/>
      <c r="AR48" s="32"/>
      <c r="AS48" s="303"/>
      <c r="AT48" s="304"/>
      <c r="AU48" s="33"/>
      <c r="AV48" s="33"/>
      <c r="AW48" s="33"/>
      <c r="AX48" s="33"/>
      <c r="AY48" s="33"/>
      <c r="AZ48" s="33"/>
      <c r="BA48" s="33"/>
      <c r="BB48" s="33"/>
      <c r="BC48" s="33"/>
      <c r="BD48" s="61"/>
    </row>
    <row r="49" spans="1:91" s="1" customFormat="1" ht="29.25" customHeight="1" x14ac:dyDescent="0.3">
      <c r="B49" s="32"/>
      <c r="C49" s="305" t="s">
        <v>56</v>
      </c>
      <c r="D49" s="306"/>
      <c r="E49" s="306"/>
      <c r="F49" s="306"/>
      <c r="G49" s="306"/>
      <c r="H49" s="62"/>
      <c r="I49" s="307" t="s">
        <v>57</v>
      </c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8" t="s">
        <v>58</v>
      </c>
      <c r="AH49" s="306"/>
      <c r="AI49" s="306"/>
      <c r="AJ49" s="306"/>
      <c r="AK49" s="306"/>
      <c r="AL49" s="306"/>
      <c r="AM49" s="306"/>
      <c r="AN49" s="307" t="s">
        <v>59</v>
      </c>
      <c r="AO49" s="306"/>
      <c r="AP49" s="306"/>
      <c r="AQ49" s="63" t="s">
        <v>60</v>
      </c>
      <c r="AR49" s="32"/>
      <c r="AS49" s="64" t="s">
        <v>61</v>
      </c>
      <c r="AT49" s="65" t="s">
        <v>62</v>
      </c>
      <c r="AU49" s="65" t="s">
        <v>63</v>
      </c>
      <c r="AV49" s="65" t="s">
        <v>64</v>
      </c>
      <c r="AW49" s="65" t="s">
        <v>65</v>
      </c>
      <c r="AX49" s="65" t="s">
        <v>66</v>
      </c>
      <c r="AY49" s="65" t="s">
        <v>67</v>
      </c>
      <c r="AZ49" s="65" t="s">
        <v>68</v>
      </c>
      <c r="BA49" s="65" t="s">
        <v>69</v>
      </c>
      <c r="BB49" s="65" t="s">
        <v>70</v>
      </c>
      <c r="BC49" s="65" t="s">
        <v>71</v>
      </c>
      <c r="BD49" s="66" t="s">
        <v>72</v>
      </c>
    </row>
    <row r="50" spans="1:91" s="1" customFormat="1" ht="10.9" customHeight="1" x14ac:dyDescent="0.3">
      <c r="B50" s="32"/>
      <c r="AR50" s="32"/>
      <c r="AS50" s="67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60"/>
    </row>
    <row r="51" spans="1:91" s="4" customFormat="1" ht="32.450000000000003" customHeight="1" x14ac:dyDescent="0.3">
      <c r="B51" s="55"/>
      <c r="C51" s="68" t="s">
        <v>73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289">
        <f>ROUND(SUM(AG52:AG55),0)</f>
        <v>0</v>
      </c>
      <c r="AH51" s="289"/>
      <c r="AI51" s="289"/>
      <c r="AJ51" s="289"/>
      <c r="AK51" s="289"/>
      <c r="AL51" s="289"/>
      <c r="AM51" s="289"/>
      <c r="AN51" s="290">
        <f>SUM(AG51,AT51)</f>
        <v>0</v>
      </c>
      <c r="AO51" s="290"/>
      <c r="AP51" s="290"/>
      <c r="AQ51" s="70" t="s">
        <v>3</v>
      </c>
      <c r="AR51" s="55"/>
      <c r="AS51" s="71">
        <f>ROUND(SUM(AS52:AS55),0)</f>
        <v>0</v>
      </c>
      <c r="AT51" s="72">
        <f>ROUND(SUM(AV51:AW51),0)</f>
        <v>0</v>
      </c>
      <c r="AU51" s="73">
        <f>ROUND(SUM(AU52:AU55),5)</f>
        <v>0</v>
      </c>
      <c r="AV51" s="72">
        <f>ROUND(AZ51*L26,0)</f>
        <v>0</v>
      </c>
      <c r="AW51" s="72">
        <f>ROUND(BA51*L27,0)</f>
        <v>0</v>
      </c>
      <c r="AX51" s="72">
        <f>ROUND(BB51*L26,0)</f>
        <v>0</v>
      </c>
      <c r="AY51" s="72">
        <f>ROUND(BC51*L27,0)</f>
        <v>0</v>
      </c>
      <c r="AZ51" s="72">
        <f>ROUND(SUM(AZ52:AZ55),0)</f>
        <v>0</v>
      </c>
      <c r="BA51" s="72">
        <f>ROUND(SUM(BA52:BA55),0)</f>
        <v>0</v>
      </c>
      <c r="BB51" s="72">
        <f>ROUND(SUM(BB52:BB55),0)</f>
        <v>0</v>
      </c>
      <c r="BC51" s="72">
        <f>ROUND(SUM(BC52:BC55),0)</f>
        <v>0</v>
      </c>
      <c r="BD51" s="74">
        <f>ROUND(SUM(BD52:BD55),0)</f>
        <v>0</v>
      </c>
      <c r="BS51" s="56" t="s">
        <v>74</v>
      </c>
      <c r="BT51" s="56" t="s">
        <v>75</v>
      </c>
      <c r="BU51" s="75" t="s">
        <v>76</v>
      </c>
      <c r="BV51" s="56" t="s">
        <v>77</v>
      </c>
      <c r="BW51" s="56" t="s">
        <v>5</v>
      </c>
      <c r="BX51" s="56" t="s">
        <v>78</v>
      </c>
      <c r="CL51" s="56" t="s">
        <v>3</v>
      </c>
    </row>
    <row r="52" spans="1:91" s="5" customFormat="1" ht="22.5" customHeight="1" x14ac:dyDescent="0.3">
      <c r="A52" s="201" t="s">
        <v>682</v>
      </c>
      <c r="B52" s="76"/>
      <c r="C52" s="77"/>
      <c r="D52" s="295" t="s">
        <v>79</v>
      </c>
      <c r="E52" s="294"/>
      <c r="F52" s="294"/>
      <c r="G52" s="294"/>
      <c r="H52" s="294"/>
      <c r="I52" s="78"/>
      <c r="J52" s="295" t="s">
        <v>80</v>
      </c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3">
        <f>'SO-01 - Přístavba výrobní...'!J27</f>
        <v>0</v>
      </c>
      <c r="AH52" s="294"/>
      <c r="AI52" s="294"/>
      <c r="AJ52" s="294"/>
      <c r="AK52" s="294"/>
      <c r="AL52" s="294"/>
      <c r="AM52" s="294"/>
      <c r="AN52" s="293">
        <f>SUM(AG52,AT52)</f>
        <v>0</v>
      </c>
      <c r="AO52" s="294"/>
      <c r="AP52" s="294"/>
      <c r="AQ52" s="79" t="s">
        <v>81</v>
      </c>
      <c r="AR52" s="76"/>
      <c r="AS52" s="80">
        <v>0</v>
      </c>
      <c r="AT52" s="81">
        <f>ROUND(SUM(AV52:AW52),0)</f>
        <v>0</v>
      </c>
      <c r="AU52" s="82">
        <f>'SO-01 - Přístavba výrobní...'!P90</f>
        <v>0</v>
      </c>
      <c r="AV52" s="81">
        <f>'SO-01 - Přístavba výrobní...'!J30</f>
        <v>0</v>
      </c>
      <c r="AW52" s="81">
        <f>'SO-01 - Přístavba výrobní...'!J31</f>
        <v>0</v>
      </c>
      <c r="AX52" s="81">
        <f>'SO-01 - Přístavba výrobní...'!J32</f>
        <v>0</v>
      </c>
      <c r="AY52" s="81">
        <f>'SO-01 - Přístavba výrobní...'!J33</f>
        <v>0</v>
      </c>
      <c r="AZ52" s="81">
        <f>'SO-01 - Přístavba výrobní...'!F30</f>
        <v>0</v>
      </c>
      <c r="BA52" s="81">
        <f>'SO-01 - Přístavba výrobní...'!F31</f>
        <v>0</v>
      </c>
      <c r="BB52" s="81">
        <f>'SO-01 - Přístavba výrobní...'!F32</f>
        <v>0</v>
      </c>
      <c r="BC52" s="81">
        <f>'SO-01 - Přístavba výrobní...'!F33</f>
        <v>0</v>
      </c>
      <c r="BD52" s="83">
        <f>'SO-01 - Přístavba výrobní...'!F34</f>
        <v>0</v>
      </c>
      <c r="BT52" s="84" t="s">
        <v>9</v>
      </c>
      <c r="BV52" s="84" t="s">
        <v>77</v>
      </c>
      <c r="BW52" s="84" t="s">
        <v>82</v>
      </c>
      <c r="BX52" s="84" t="s">
        <v>5</v>
      </c>
      <c r="CL52" s="84" t="s">
        <v>3</v>
      </c>
      <c r="CM52" s="84" t="s">
        <v>83</v>
      </c>
    </row>
    <row r="53" spans="1:91" s="5" customFormat="1" ht="22.5" customHeight="1" x14ac:dyDescent="0.3">
      <c r="A53" s="201" t="s">
        <v>682</v>
      </c>
      <c r="B53" s="76"/>
      <c r="C53" s="77"/>
      <c r="D53" s="295" t="s">
        <v>84</v>
      </c>
      <c r="E53" s="294"/>
      <c r="F53" s="294"/>
      <c r="G53" s="294"/>
      <c r="H53" s="294"/>
      <c r="I53" s="78"/>
      <c r="J53" s="295" t="s">
        <v>85</v>
      </c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3">
        <f>'SO-02 - Zpevněné plochy'!J27</f>
        <v>0</v>
      </c>
      <c r="AH53" s="294"/>
      <c r="AI53" s="294"/>
      <c r="AJ53" s="294"/>
      <c r="AK53" s="294"/>
      <c r="AL53" s="294"/>
      <c r="AM53" s="294"/>
      <c r="AN53" s="293">
        <f>SUM(AG53,AT53)</f>
        <v>0</v>
      </c>
      <c r="AO53" s="294"/>
      <c r="AP53" s="294"/>
      <c r="AQ53" s="79" t="s">
        <v>81</v>
      </c>
      <c r="AR53" s="76"/>
      <c r="AS53" s="80">
        <v>0</v>
      </c>
      <c r="AT53" s="81">
        <f>ROUND(SUM(AV53:AW53),0)</f>
        <v>0</v>
      </c>
      <c r="AU53" s="82">
        <f>'SO-02 - Zpevněné plochy'!P84</f>
        <v>0</v>
      </c>
      <c r="AV53" s="81">
        <f>'SO-02 - Zpevněné plochy'!J30</f>
        <v>0</v>
      </c>
      <c r="AW53" s="81">
        <f>'SO-02 - Zpevněné plochy'!J31</f>
        <v>0</v>
      </c>
      <c r="AX53" s="81">
        <f>'SO-02 - Zpevněné plochy'!J32</f>
        <v>0</v>
      </c>
      <c r="AY53" s="81">
        <f>'SO-02 - Zpevněné plochy'!J33</f>
        <v>0</v>
      </c>
      <c r="AZ53" s="81">
        <f>'SO-02 - Zpevněné plochy'!F30</f>
        <v>0</v>
      </c>
      <c r="BA53" s="81">
        <f>'SO-02 - Zpevněné plochy'!F31</f>
        <v>0</v>
      </c>
      <c r="BB53" s="81">
        <f>'SO-02 - Zpevněné plochy'!F32</f>
        <v>0</v>
      </c>
      <c r="BC53" s="81">
        <f>'SO-02 - Zpevněné plochy'!F33</f>
        <v>0</v>
      </c>
      <c r="BD53" s="83">
        <f>'SO-02 - Zpevněné plochy'!F34</f>
        <v>0</v>
      </c>
      <c r="BT53" s="84" t="s">
        <v>9</v>
      </c>
      <c r="BV53" s="84" t="s">
        <v>77</v>
      </c>
      <c r="BW53" s="84" t="s">
        <v>86</v>
      </c>
      <c r="BX53" s="84" t="s">
        <v>5</v>
      </c>
      <c r="CL53" s="84" t="s">
        <v>3</v>
      </c>
      <c r="CM53" s="84" t="s">
        <v>83</v>
      </c>
    </row>
    <row r="54" spans="1:91" s="5" customFormat="1" ht="22.5" customHeight="1" x14ac:dyDescent="0.3">
      <c r="A54" s="201" t="s">
        <v>682</v>
      </c>
      <c r="B54" s="76"/>
      <c r="C54" s="77"/>
      <c r="D54" s="295" t="s">
        <v>87</v>
      </c>
      <c r="E54" s="294"/>
      <c r="F54" s="294"/>
      <c r="G54" s="294"/>
      <c r="H54" s="294"/>
      <c r="I54" s="78"/>
      <c r="J54" s="295" t="s">
        <v>88</v>
      </c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3">
        <f>'SO-03 - Dešťová kanalizace'!J27</f>
        <v>0</v>
      </c>
      <c r="AH54" s="294"/>
      <c r="AI54" s="294"/>
      <c r="AJ54" s="294"/>
      <c r="AK54" s="294"/>
      <c r="AL54" s="294"/>
      <c r="AM54" s="294"/>
      <c r="AN54" s="293">
        <f>SUM(AG54,AT54)</f>
        <v>0</v>
      </c>
      <c r="AO54" s="294"/>
      <c r="AP54" s="294"/>
      <c r="AQ54" s="79" t="s">
        <v>81</v>
      </c>
      <c r="AR54" s="76"/>
      <c r="AS54" s="80">
        <v>0</v>
      </c>
      <c r="AT54" s="81">
        <f>ROUND(SUM(AV54:AW54),0)</f>
        <v>0</v>
      </c>
      <c r="AU54" s="82">
        <f>'SO-03 - Dešťová kanalizace'!P84</f>
        <v>0</v>
      </c>
      <c r="AV54" s="81">
        <f>'SO-03 - Dešťová kanalizace'!J30</f>
        <v>0</v>
      </c>
      <c r="AW54" s="81">
        <f>'SO-03 - Dešťová kanalizace'!J31</f>
        <v>0</v>
      </c>
      <c r="AX54" s="81">
        <f>'SO-03 - Dešťová kanalizace'!J32</f>
        <v>0</v>
      </c>
      <c r="AY54" s="81">
        <f>'SO-03 - Dešťová kanalizace'!J33</f>
        <v>0</v>
      </c>
      <c r="AZ54" s="81">
        <f>'SO-03 - Dešťová kanalizace'!F30</f>
        <v>0</v>
      </c>
      <c r="BA54" s="81">
        <f>'SO-03 - Dešťová kanalizace'!F31</f>
        <v>0</v>
      </c>
      <c r="BB54" s="81">
        <f>'SO-03 - Dešťová kanalizace'!F32</f>
        <v>0</v>
      </c>
      <c r="BC54" s="81">
        <f>'SO-03 - Dešťová kanalizace'!F33</f>
        <v>0</v>
      </c>
      <c r="BD54" s="83">
        <f>'SO-03 - Dešťová kanalizace'!F34</f>
        <v>0</v>
      </c>
      <c r="BT54" s="84" t="s">
        <v>9</v>
      </c>
      <c r="BV54" s="84" t="s">
        <v>77</v>
      </c>
      <c r="BW54" s="84" t="s">
        <v>89</v>
      </c>
      <c r="BX54" s="84" t="s">
        <v>5</v>
      </c>
      <c r="CL54" s="84" t="s">
        <v>3</v>
      </c>
      <c r="CM54" s="84" t="s">
        <v>83</v>
      </c>
    </row>
    <row r="55" spans="1:91" s="5" customFormat="1" ht="22.5" customHeight="1" x14ac:dyDescent="0.3">
      <c r="A55" s="201" t="s">
        <v>682</v>
      </c>
      <c r="B55" s="76"/>
      <c r="C55" s="77"/>
      <c r="D55" s="295" t="s">
        <v>90</v>
      </c>
      <c r="E55" s="294"/>
      <c r="F55" s="294"/>
      <c r="G55" s="294"/>
      <c r="H55" s="294"/>
      <c r="I55" s="78"/>
      <c r="J55" s="295" t="s">
        <v>91</v>
      </c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3">
        <f>'SO-04 - Vedlejší rozpočto...'!J27</f>
        <v>0</v>
      </c>
      <c r="AH55" s="294"/>
      <c r="AI55" s="294"/>
      <c r="AJ55" s="294"/>
      <c r="AK55" s="294"/>
      <c r="AL55" s="294"/>
      <c r="AM55" s="294"/>
      <c r="AN55" s="293">
        <f>SUM(AG55,AT55)</f>
        <v>0</v>
      </c>
      <c r="AO55" s="294"/>
      <c r="AP55" s="294"/>
      <c r="AQ55" s="79" t="s">
        <v>81</v>
      </c>
      <c r="AR55" s="76"/>
      <c r="AS55" s="85">
        <v>0</v>
      </c>
      <c r="AT55" s="86">
        <f>ROUND(SUM(AV55:AW55),0)</f>
        <v>0</v>
      </c>
      <c r="AU55" s="87">
        <f>'SO-04 - Vedlejší rozpočto...'!P81</f>
        <v>0</v>
      </c>
      <c r="AV55" s="86">
        <f>'SO-04 - Vedlejší rozpočto...'!J30</f>
        <v>0</v>
      </c>
      <c r="AW55" s="86">
        <f>'SO-04 - Vedlejší rozpočto...'!J31</f>
        <v>0</v>
      </c>
      <c r="AX55" s="86">
        <f>'SO-04 - Vedlejší rozpočto...'!J32</f>
        <v>0</v>
      </c>
      <c r="AY55" s="86">
        <f>'SO-04 - Vedlejší rozpočto...'!J33</f>
        <v>0</v>
      </c>
      <c r="AZ55" s="86">
        <f>'SO-04 - Vedlejší rozpočto...'!F30</f>
        <v>0</v>
      </c>
      <c r="BA55" s="86">
        <f>'SO-04 - Vedlejší rozpočto...'!F31</f>
        <v>0</v>
      </c>
      <c r="BB55" s="86">
        <f>'SO-04 - Vedlejší rozpočto...'!F32</f>
        <v>0</v>
      </c>
      <c r="BC55" s="86">
        <f>'SO-04 - Vedlejší rozpočto...'!F33</f>
        <v>0</v>
      </c>
      <c r="BD55" s="88">
        <f>'SO-04 - Vedlejší rozpočto...'!F34</f>
        <v>0</v>
      </c>
      <c r="BT55" s="84" t="s">
        <v>9</v>
      </c>
      <c r="BV55" s="84" t="s">
        <v>77</v>
      </c>
      <c r="BW55" s="84" t="s">
        <v>92</v>
      </c>
      <c r="BX55" s="84" t="s">
        <v>5</v>
      </c>
      <c r="CL55" s="84" t="s">
        <v>3</v>
      </c>
      <c r="CM55" s="84" t="s">
        <v>83</v>
      </c>
    </row>
    <row r="56" spans="1:91" s="1" customFormat="1" ht="30" customHeight="1" x14ac:dyDescent="0.3">
      <c r="B56" s="32"/>
      <c r="AR56" s="32"/>
    </row>
    <row r="57" spans="1:91" s="1" customFormat="1" ht="6.95" customHeight="1" x14ac:dyDescent="0.3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32"/>
    </row>
  </sheetData>
  <mergeCells count="53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D54:H54"/>
    <mergeCell ref="J54:AF54"/>
    <mergeCell ref="AN55:AP55"/>
    <mergeCell ref="AG55:AM55"/>
    <mergeCell ref="D55:H55"/>
    <mergeCell ref="J55:AF55"/>
    <mergeCell ref="AG51:AM51"/>
    <mergeCell ref="AN51:AP51"/>
    <mergeCell ref="AR2:BE2"/>
    <mergeCell ref="AN54:AP54"/>
    <mergeCell ref="AG54:AM54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O-01 - Přístavba výrobní...'!C2" tooltip="SO-01 - Přístavba výrobní..." display="/"/>
    <hyperlink ref="A53" location="'SO-02 - Zpevněné plochy'!C2" tooltip="SO-02 - Zpevněné plochy" display="/"/>
    <hyperlink ref="A54" location="'SO-03 - Dešťová kanalizace'!C2" tooltip="SO-03 - Dešťová kanalizace" display="/"/>
    <hyperlink ref="A55" location="'SO-04 - Vedlejší rozpočto...'!C2" tooltip="SO-04 - Vedlejší rozpočto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7"/>
  <sheetViews>
    <sheetView showGridLines="0" tabSelected="1" workbookViewId="0">
      <pane ySplit="1" topLeftCell="A98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8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3"/>
      <c r="B1" s="203"/>
      <c r="C1" s="203"/>
      <c r="D1" s="202" t="s">
        <v>1</v>
      </c>
      <c r="E1" s="203"/>
      <c r="F1" s="204" t="s">
        <v>683</v>
      </c>
      <c r="G1" s="327" t="s">
        <v>684</v>
      </c>
      <c r="H1" s="327"/>
      <c r="I1" s="209"/>
      <c r="J1" s="204" t="s">
        <v>685</v>
      </c>
      <c r="K1" s="202" t="s">
        <v>93</v>
      </c>
      <c r="L1" s="204" t="s">
        <v>686</v>
      </c>
      <c r="M1" s="204"/>
      <c r="N1" s="204"/>
      <c r="O1" s="204"/>
      <c r="P1" s="204"/>
      <c r="Q1" s="204"/>
      <c r="R1" s="204"/>
      <c r="S1" s="204"/>
      <c r="T1" s="204"/>
      <c r="U1" s="200"/>
      <c r="V1" s="200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70" ht="36.950000000000003" customHeight="1" x14ac:dyDescent="0.3">
      <c r="L2" s="291" t="s">
        <v>6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5" t="s">
        <v>82</v>
      </c>
    </row>
    <row r="3" spans="1:70" ht="6.95" customHeight="1" x14ac:dyDescent="0.3">
      <c r="B3" s="16"/>
      <c r="C3" s="17"/>
      <c r="D3" s="17"/>
      <c r="E3" s="17"/>
      <c r="F3" s="17"/>
      <c r="G3" s="17"/>
      <c r="H3" s="17"/>
      <c r="I3" s="90"/>
      <c r="J3" s="17"/>
      <c r="K3" s="18"/>
      <c r="AT3" s="15" t="s">
        <v>83</v>
      </c>
    </row>
    <row r="4" spans="1:70" ht="36.950000000000003" customHeight="1" x14ac:dyDescent="0.3">
      <c r="B4" s="19"/>
      <c r="C4" s="20"/>
      <c r="D4" s="21" t="s">
        <v>94</v>
      </c>
      <c r="E4" s="20"/>
      <c r="F4" s="20"/>
      <c r="G4" s="20"/>
      <c r="H4" s="20"/>
      <c r="I4" s="91"/>
      <c r="J4" s="20"/>
      <c r="K4" s="22"/>
      <c r="M4" s="23" t="s">
        <v>12</v>
      </c>
      <c r="AT4" s="15" t="s">
        <v>4</v>
      </c>
    </row>
    <row r="5" spans="1:70" ht="6.95" customHeight="1" x14ac:dyDescent="0.3">
      <c r="B5" s="19"/>
      <c r="C5" s="20"/>
      <c r="D5" s="20"/>
      <c r="E5" s="20"/>
      <c r="F5" s="20"/>
      <c r="G5" s="20"/>
      <c r="H5" s="20"/>
      <c r="I5" s="91"/>
      <c r="J5" s="20"/>
      <c r="K5" s="22"/>
    </row>
    <row r="6" spans="1:70" ht="15" x14ac:dyDescent="0.3">
      <c r="B6" s="19"/>
      <c r="C6" s="20"/>
      <c r="D6" s="28" t="s">
        <v>17</v>
      </c>
      <c r="E6" s="20"/>
      <c r="F6" s="20"/>
      <c r="G6" s="20"/>
      <c r="H6" s="20"/>
      <c r="I6" s="91"/>
      <c r="J6" s="20"/>
      <c r="K6" s="22"/>
    </row>
    <row r="7" spans="1:70" ht="22.5" customHeight="1" x14ac:dyDescent="0.3">
      <c r="B7" s="19"/>
      <c r="C7" s="20"/>
      <c r="D7" s="20"/>
      <c r="E7" s="328" t="str">
        <f>'Rekapitulace stavby'!K6</f>
        <v>PŘÍSTAVBA VÝROBNÍ HALY CETRIS</v>
      </c>
      <c r="F7" s="319"/>
      <c r="G7" s="319"/>
      <c r="H7" s="319"/>
      <c r="I7" s="91"/>
      <c r="J7" s="20"/>
      <c r="K7" s="22"/>
    </row>
    <row r="8" spans="1:70" s="1" customFormat="1" ht="15" x14ac:dyDescent="0.3">
      <c r="B8" s="32"/>
      <c r="C8" s="33"/>
      <c r="D8" s="28" t="s">
        <v>95</v>
      </c>
      <c r="E8" s="33"/>
      <c r="F8" s="33"/>
      <c r="G8" s="33"/>
      <c r="H8" s="33"/>
      <c r="I8" s="92"/>
      <c r="J8" s="33"/>
      <c r="K8" s="36"/>
    </row>
    <row r="9" spans="1:70" s="1" customFormat="1" ht="36.950000000000003" customHeight="1" x14ac:dyDescent="0.3">
      <c r="B9" s="32"/>
      <c r="C9" s="33"/>
      <c r="D9" s="33"/>
      <c r="E9" s="329" t="s">
        <v>96</v>
      </c>
      <c r="F9" s="304"/>
      <c r="G9" s="304"/>
      <c r="H9" s="304"/>
      <c r="I9" s="92"/>
      <c r="J9" s="33"/>
      <c r="K9" s="36"/>
    </row>
    <row r="10" spans="1:70" s="1" customFormat="1" x14ac:dyDescent="0.3">
      <c r="B10" s="32"/>
      <c r="C10" s="33"/>
      <c r="D10" s="33"/>
      <c r="E10" s="33"/>
      <c r="F10" s="33"/>
      <c r="G10" s="33"/>
      <c r="H10" s="33"/>
      <c r="I10" s="92"/>
      <c r="J10" s="33"/>
      <c r="K10" s="36"/>
    </row>
    <row r="11" spans="1:70" s="1" customFormat="1" ht="14.45" customHeight="1" x14ac:dyDescent="0.3">
      <c r="B11" s="32"/>
      <c r="C11" s="33"/>
      <c r="D11" s="28" t="s">
        <v>20</v>
      </c>
      <c r="E11" s="33"/>
      <c r="F11" s="26" t="s">
        <v>3</v>
      </c>
      <c r="G11" s="33"/>
      <c r="H11" s="33"/>
      <c r="I11" s="93" t="s">
        <v>21</v>
      </c>
      <c r="J11" s="26" t="s">
        <v>3</v>
      </c>
      <c r="K11" s="36"/>
    </row>
    <row r="12" spans="1:70" s="1" customFormat="1" ht="14.45" customHeight="1" x14ac:dyDescent="0.3">
      <c r="B12" s="32"/>
      <c r="C12" s="33"/>
      <c r="D12" s="28" t="s">
        <v>22</v>
      </c>
      <c r="E12" s="33"/>
      <c r="F12" s="26" t="s">
        <v>23</v>
      </c>
      <c r="G12" s="33"/>
      <c r="H12" s="33"/>
      <c r="I12" s="93" t="s">
        <v>24</v>
      </c>
      <c r="J12" s="94" t="str">
        <f>'Rekapitulace stavby'!AN8</f>
        <v>27.07.2016</v>
      </c>
      <c r="K12" s="36"/>
    </row>
    <row r="13" spans="1:70" s="1" customFormat="1" ht="10.9" customHeight="1" x14ac:dyDescent="0.3">
      <c r="B13" s="32"/>
      <c r="C13" s="33"/>
      <c r="D13" s="33"/>
      <c r="E13" s="33"/>
      <c r="F13" s="33"/>
      <c r="G13" s="33"/>
      <c r="H13" s="33"/>
      <c r="I13" s="92"/>
      <c r="J13" s="33"/>
      <c r="K13" s="36"/>
    </row>
    <row r="14" spans="1:70" s="1" customFormat="1" ht="14.45" customHeight="1" x14ac:dyDescent="0.3">
      <c r="B14" s="32"/>
      <c r="C14" s="33"/>
      <c r="D14" s="28" t="s">
        <v>28</v>
      </c>
      <c r="E14" s="33"/>
      <c r="F14" s="33"/>
      <c r="G14" s="33"/>
      <c r="H14" s="33"/>
      <c r="I14" s="93" t="s">
        <v>29</v>
      </c>
      <c r="J14" s="26" t="s">
        <v>30</v>
      </c>
      <c r="K14" s="36"/>
    </row>
    <row r="15" spans="1:70" s="1" customFormat="1" ht="18" customHeight="1" x14ac:dyDescent="0.3">
      <c r="B15" s="32"/>
      <c r="C15" s="33"/>
      <c r="D15" s="33"/>
      <c r="E15" s="26" t="s">
        <v>31</v>
      </c>
      <c r="F15" s="33"/>
      <c r="G15" s="33"/>
      <c r="H15" s="33"/>
      <c r="I15" s="93" t="s">
        <v>32</v>
      </c>
      <c r="J15" s="26" t="s">
        <v>33</v>
      </c>
      <c r="K15" s="36"/>
    </row>
    <row r="16" spans="1:70" s="1" customFormat="1" ht="6.95" customHeight="1" x14ac:dyDescent="0.3">
      <c r="B16" s="32"/>
      <c r="C16" s="33"/>
      <c r="D16" s="33"/>
      <c r="E16" s="33"/>
      <c r="F16" s="33"/>
      <c r="G16" s="33"/>
      <c r="H16" s="33"/>
      <c r="I16" s="92"/>
      <c r="J16" s="33"/>
      <c r="K16" s="36"/>
    </row>
    <row r="17" spans="2:11" s="1" customFormat="1" ht="14.45" customHeight="1" x14ac:dyDescent="0.3">
      <c r="B17" s="32"/>
      <c r="C17" s="33"/>
      <c r="D17" s="28" t="s">
        <v>34</v>
      </c>
      <c r="E17" s="33"/>
      <c r="F17" s="33"/>
      <c r="G17" s="33"/>
      <c r="H17" s="33"/>
      <c r="I17" s="93" t="s">
        <v>29</v>
      </c>
      <c r="J17" s="26" t="str">
        <f>IF('Rekapitulace stavby'!AN13="Vyplň údaj","",IF('Rekapitulace stavby'!AN13="","",'Rekapitulace stavby'!AN13))</f>
        <v/>
      </c>
      <c r="K17" s="36"/>
    </row>
    <row r="18" spans="2:11" s="1" customFormat="1" ht="18" customHeight="1" x14ac:dyDescent="0.3">
      <c r="B18" s="32"/>
      <c r="C18" s="33"/>
      <c r="D18" s="33"/>
      <c r="E18" s="26" t="str">
        <f>IF('Rekapitulace stavby'!E14="Vyplň údaj","",IF('Rekapitulace stavby'!E14="","",'Rekapitulace stavby'!E14))</f>
        <v/>
      </c>
      <c r="F18" s="33"/>
      <c r="G18" s="33"/>
      <c r="H18" s="33"/>
      <c r="I18" s="93" t="s">
        <v>32</v>
      </c>
      <c r="J18" s="26" t="str">
        <f>IF('Rekapitulace stavby'!AN14="Vyplň údaj","",IF('Rekapitulace stavby'!AN14="","",'Rekapitulace stavby'!AN14))</f>
        <v/>
      </c>
      <c r="K18" s="36"/>
    </row>
    <row r="19" spans="2:11" s="1" customFormat="1" ht="6.95" customHeight="1" x14ac:dyDescent="0.3">
      <c r="B19" s="32"/>
      <c r="C19" s="33"/>
      <c r="D19" s="33"/>
      <c r="E19" s="33"/>
      <c r="F19" s="33"/>
      <c r="G19" s="33"/>
      <c r="H19" s="33"/>
      <c r="I19" s="92"/>
      <c r="J19" s="33"/>
      <c r="K19" s="36"/>
    </row>
    <row r="20" spans="2:11" s="1" customFormat="1" ht="14.45" customHeight="1" x14ac:dyDescent="0.3">
      <c r="B20" s="32"/>
      <c r="C20" s="33"/>
      <c r="D20" s="28" t="s">
        <v>36</v>
      </c>
      <c r="E20" s="33"/>
      <c r="F20" s="33"/>
      <c r="G20" s="33"/>
      <c r="H20" s="33"/>
      <c r="I20" s="93" t="s">
        <v>29</v>
      </c>
      <c r="J20" s="26" t="s">
        <v>37</v>
      </c>
      <c r="K20" s="36"/>
    </row>
    <row r="21" spans="2:11" s="1" customFormat="1" ht="18" customHeight="1" x14ac:dyDescent="0.3">
      <c r="B21" s="32"/>
      <c r="C21" s="33"/>
      <c r="D21" s="33"/>
      <c r="E21" s="26" t="s">
        <v>38</v>
      </c>
      <c r="F21" s="33"/>
      <c r="G21" s="33"/>
      <c r="H21" s="33"/>
      <c r="I21" s="93" t="s">
        <v>32</v>
      </c>
      <c r="J21" s="26" t="s">
        <v>3</v>
      </c>
      <c r="K21" s="36"/>
    </row>
    <row r="22" spans="2:11" s="1" customFormat="1" ht="6.95" customHeight="1" x14ac:dyDescent="0.3">
      <c r="B22" s="32"/>
      <c r="C22" s="33"/>
      <c r="D22" s="33"/>
      <c r="E22" s="33"/>
      <c r="F22" s="33"/>
      <c r="G22" s="33"/>
      <c r="H22" s="33"/>
      <c r="I22" s="92"/>
      <c r="J22" s="33"/>
      <c r="K22" s="36"/>
    </row>
    <row r="23" spans="2:11" s="1" customFormat="1" ht="14.45" customHeight="1" x14ac:dyDescent="0.3">
      <c r="B23" s="32"/>
      <c r="C23" s="33"/>
      <c r="D23" s="28" t="s">
        <v>40</v>
      </c>
      <c r="E23" s="33"/>
      <c r="F23" s="33"/>
      <c r="G23" s="33"/>
      <c r="H23" s="33"/>
      <c r="I23" s="92"/>
      <c r="J23" s="33"/>
      <c r="K23" s="36"/>
    </row>
    <row r="24" spans="2:11" s="6" customFormat="1" ht="22.5" customHeight="1" x14ac:dyDescent="0.3">
      <c r="B24" s="95"/>
      <c r="C24" s="96"/>
      <c r="D24" s="96"/>
      <c r="E24" s="322" t="s">
        <v>3</v>
      </c>
      <c r="F24" s="330"/>
      <c r="G24" s="330"/>
      <c r="H24" s="330"/>
      <c r="I24" s="97"/>
      <c r="J24" s="96"/>
      <c r="K24" s="98"/>
    </row>
    <row r="25" spans="2:11" s="1" customFormat="1" ht="6.95" customHeight="1" x14ac:dyDescent="0.3">
      <c r="B25" s="32"/>
      <c r="C25" s="33"/>
      <c r="D25" s="33"/>
      <c r="E25" s="33"/>
      <c r="F25" s="33"/>
      <c r="G25" s="33"/>
      <c r="H25" s="33"/>
      <c r="I25" s="92"/>
      <c r="J25" s="33"/>
      <c r="K25" s="36"/>
    </row>
    <row r="26" spans="2:11" s="1" customFormat="1" ht="6.95" customHeight="1" x14ac:dyDescent="0.3">
      <c r="B26" s="32"/>
      <c r="C26" s="33"/>
      <c r="D26" s="59"/>
      <c r="E26" s="59"/>
      <c r="F26" s="59"/>
      <c r="G26" s="59"/>
      <c r="H26" s="59"/>
      <c r="I26" s="99"/>
      <c r="J26" s="59"/>
      <c r="K26" s="100"/>
    </row>
    <row r="27" spans="2:11" s="1" customFormat="1" ht="25.35" customHeight="1" x14ac:dyDescent="0.3">
      <c r="B27" s="32"/>
      <c r="C27" s="33"/>
      <c r="D27" s="101" t="s">
        <v>41</v>
      </c>
      <c r="E27" s="33"/>
      <c r="F27" s="33"/>
      <c r="G27" s="33"/>
      <c r="H27" s="33"/>
      <c r="I27" s="92"/>
      <c r="J27" s="102">
        <f>ROUND(J90,0)</f>
        <v>0</v>
      </c>
      <c r="K27" s="36"/>
    </row>
    <row r="28" spans="2:11" s="1" customFormat="1" ht="6.95" customHeight="1" x14ac:dyDescent="0.3">
      <c r="B28" s="32"/>
      <c r="C28" s="33"/>
      <c r="D28" s="59"/>
      <c r="E28" s="59"/>
      <c r="F28" s="59"/>
      <c r="G28" s="59"/>
      <c r="H28" s="59"/>
      <c r="I28" s="99"/>
      <c r="J28" s="59"/>
      <c r="K28" s="100"/>
    </row>
    <row r="29" spans="2:11" s="1" customFormat="1" ht="14.45" customHeight="1" x14ac:dyDescent="0.3">
      <c r="B29" s="32"/>
      <c r="C29" s="33"/>
      <c r="D29" s="33"/>
      <c r="E29" s="33"/>
      <c r="F29" s="37" t="s">
        <v>43</v>
      </c>
      <c r="G29" s="33"/>
      <c r="H29" s="33"/>
      <c r="I29" s="103" t="s">
        <v>42</v>
      </c>
      <c r="J29" s="37" t="s">
        <v>44</v>
      </c>
      <c r="K29" s="36"/>
    </row>
    <row r="30" spans="2:11" s="1" customFormat="1" ht="14.45" customHeight="1" x14ac:dyDescent="0.3">
      <c r="B30" s="32"/>
      <c r="C30" s="33"/>
      <c r="D30" s="40" t="s">
        <v>45</v>
      </c>
      <c r="E30" s="40" t="s">
        <v>46</v>
      </c>
      <c r="F30" s="104">
        <f>ROUND(SUM(BE90:BE176), 0)</f>
        <v>0</v>
      </c>
      <c r="G30" s="33"/>
      <c r="H30" s="33"/>
      <c r="I30" s="105">
        <v>0.21</v>
      </c>
      <c r="J30" s="104">
        <f>ROUND(ROUND((SUM(BE90:BE176)), 0)*I30, 0)</f>
        <v>0</v>
      </c>
      <c r="K30" s="36"/>
    </row>
    <row r="31" spans="2:11" s="1" customFormat="1" ht="14.45" customHeight="1" x14ac:dyDescent="0.3">
      <c r="B31" s="32"/>
      <c r="C31" s="33"/>
      <c r="D31" s="33"/>
      <c r="E31" s="40" t="s">
        <v>47</v>
      </c>
      <c r="F31" s="104">
        <f>ROUND(SUM(BF90:BF176), 0)</f>
        <v>0</v>
      </c>
      <c r="G31" s="33"/>
      <c r="H31" s="33"/>
      <c r="I31" s="105">
        <v>0.15</v>
      </c>
      <c r="J31" s="104">
        <f>ROUND(ROUND((SUM(BF90:BF176)), 0)*I31, 0)</f>
        <v>0</v>
      </c>
      <c r="K31" s="36"/>
    </row>
    <row r="32" spans="2:11" s="1" customFormat="1" ht="14.45" hidden="1" customHeight="1" x14ac:dyDescent="0.3">
      <c r="B32" s="32"/>
      <c r="C32" s="33"/>
      <c r="D32" s="33"/>
      <c r="E32" s="40" t="s">
        <v>48</v>
      </c>
      <c r="F32" s="104">
        <f>ROUND(SUM(BG90:BG176), 0)</f>
        <v>0</v>
      </c>
      <c r="G32" s="33"/>
      <c r="H32" s="33"/>
      <c r="I32" s="105">
        <v>0.21</v>
      </c>
      <c r="J32" s="104">
        <v>0</v>
      </c>
      <c r="K32" s="36"/>
    </row>
    <row r="33" spans="2:11" s="1" customFormat="1" ht="14.45" hidden="1" customHeight="1" x14ac:dyDescent="0.3">
      <c r="B33" s="32"/>
      <c r="C33" s="33"/>
      <c r="D33" s="33"/>
      <c r="E33" s="40" t="s">
        <v>49</v>
      </c>
      <c r="F33" s="104">
        <f>ROUND(SUM(BH90:BH176), 0)</f>
        <v>0</v>
      </c>
      <c r="G33" s="33"/>
      <c r="H33" s="33"/>
      <c r="I33" s="105">
        <v>0.15</v>
      </c>
      <c r="J33" s="104">
        <v>0</v>
      </c>
      <c r="K33" s="36"/>
    </row>
    <row r="34" spans="2:11" s="1" customFormat="1" ht="14.45" hidden="1" customHeight="1" x14ac:dyDescent="0.3">
      <c r="B34" s="32"/>
      <c r="C34" s="33"/>
      <c r="D34" s="33"/>
      <c r="E34" s="40" t="s">
        <v>50</v>
      </c>
      <c r="F34" s="104">
        <f>ROUND(SUM(BI90:BI176), 0)</f>
        <v>0</v>
      </c>
      <c r="G34" s="33"/>
      <c r="H34" s="33"/>
      <c r="I34" s="105">
        <v>0</v>
      </c>
      <c r="J34" s="104">
        <v>0</v>
      </c>
      <c r="K34" s="36"/>
    </row>
    <row r="35" spans="2:11" s="1" customFormat="1" ht="6.95" customHeight="1" x14ac:dyDescent="0.3">
      <c r="B35" s="32"/>
      <c r="C35" s="33"/>
      <c r="D35" s="33"/>
      <c r="E35" s="33"/>
      <c r="F35" s="33"/>
      <c r="G35" s="33"/>
      <c r="H35" s="33"/>
      <c r="I35" s="92"/>
      <c r="J35" s="33"/>
      <c r="K35" s="36"/>
    </row>
    <row r="36" spans="2:11" s="1" customFormat="1" ht="25.35" customHeight="1" x14ac:dyDescent="0.3">
      <c r="B36" s="32"/>
      <c r="C36" s="106"/>
      <c r="D36" s="107" t="s">
        <v>51</v>
      </c>
      <c r="E36" s="62"/>
      <c r="F36" s="62"/>
      <c r="G36" s="108" t="s">
        <v>52</v>
      </c>
      <c r="H36" s="109" t="s">
        <v>53</v>
      </c>
      <c r="I36" s="110"/>
      <c r="J36" s="111">
        <f>SUM(J27:J34)</f>
        <v>0</v>
      </c>
      <c r="K36" s="112"/>
    </row>
    <row r="37" spans="2:11" s="1" customFormat="1" ht="14.45" customHeight="1" x14ac:dyDescent="0.3">
      <c r="B37" s="47"/>
      <c r="C37" s="48"/>
      <c r="D37" s="48"/>
      <c r="E37" s="48"/>
      <c r="F37" s="48"/>
      <c r="G37" s="48"/>
      <c r="H37" s="48"/>
      <c r="I37" s="113"/>
      <c r="J37" s="48"/>
      <c r="K37" s="49"/>
    </row>
    <row r="41" spans="2:11" s="1" customFormat="1" ht="6.95" customHeight="1" x14ac:dyDescent="0.3">
      <c r="B41" s="50"/>
      <c r="C41" s="51"/>
      <c r="D41" s="51"/>
      <c r="E41" s="51"/>
      <c r="F41" s="51"/>
      <c r="G41" s="51"/>
      <c r="H41" s="51"/>
      <c r="I41" s="114"/>
      <c r="J41" s="51"/>
      <c r="K41" s="115"/>
    </row>
    <row r="42" spans="2:11" s="1" customFormat="1" ht="36.950000000000003" customHeight="1" x14ac:dyDescent="0.3">
      <c r="B42" s="32"/>
      <c r="C42" s="21" t="s">
        <v>97</v>
      </c>
      <c r="D42" s="33"/>
      <c r="E42" s="33"/>
      <c r="F42" s="33"/>
      <c r="G42" s="33"/>
      <c r="H42" s="33"/>
      <c r="I42" s="92"/>
      <c r="J42" s="33"/>
      <c r="K42" s="36"/>
    </row>
    <row r="43" spans="2:11" s="1" customFormat="1" ht="6.95" customHeight="1" x14ac:dyDescent="0.3">
      <c r="B43" s="32"/>
      <c r="C43" s="33"/>
      <c r="D43" s="33"/>
      <c r="E43" s="33"/>
      <c r="F43" s="33"/>
      <c r="G43" s="33"/>
      <c r="H43" s="33"/>
      <c r="I43" s="92"/>
      <c r="J43" s="33"/>
      <c r="K43" s="36"/>
    </row>
    <row r="44" spans="2:11" s="1" customFormat="1" ht="14.45" customHeight="1" x14ac:dyDescent="0.3">
      <c r="B44" s="32"/>
      <c r="C44" s="28" t="s">
        <v>17</v>
      </c>
      <c r="D44" s="33"/>
      <c r="E44" s="33"/>
      <c r="F44" s="33"/>
      <c r="G44" s="33"/>
      <c r="H44" s="33"/>
      <c r="I44" s="92"/>
      <c r="J44" s="33"/>
      <c r="K44" s="36"/>
    </row>
    <row r="45" spans="2:11" s="1" customFormat="1" ht="22.5" customHeight="1" x14ac:dyDescent="0.3">
      <c r="B45" s="32"/>
      <c r="C45" s="33"/>
      <c r="D45" s="33"/>
      <c r="E45" s="328" t="str">
        <f>E7</f>
        <v>PŘÍSTAVBA VÝROBNÍ HALY CETRIS</v>
      </c>
      <c r="F45" s="304"/>
      <c r="G45" s="304"/>
      <c r="H45" s="304"/>
      <c r="I45" s="92"/>
      <c r="J45" s="33"/>
      <c r="K45" s="36"/>
    </row>
    <row r="46" spans="2:11" s="1" customFormat="1" ht="14.45" customHeight="1" x14ac:dyDescent="0.3">
      <c r="B46" s="32"/>
      <c r="C46" s="28" t="s">
        <v>95</v>
      </c>
      <c r="D46" s="33"/>
      <c r="E46" s="33"/>
      <c r="F46" s="33"/>
      <c r="G46" s="33"/>
      <c r="H46" s="33"/>
      <c r="I46" s="92"/>
      <c r="J46" s="33"/>
      <c r="K46" s="36"/>
    </row>
    <row r="47" spans="2:11" s="1" customFormat="1" ht="23.25" customHeight="1" x14ac:dyDescent="0.3">
      <c r="B47" s="32"/>
      <c r="C47" s="33"/>
      <c r="D47" s="33"/>
      <c r="E47" s="329" t="str">
        <f>E9</f>
        <v>SO-01 - Přístavba výrobní haly - stavební část</v>
      </c>
      <c r="F47" s="304"/>
      <c r="G47" s="304"/>
      <c r="H47" s="304"/>
      <c r="I47" s="92"/>
      <c r="J47" s="33"/>
      <c r="K47" s="36"/>
    </row>
    <row r="48" spans="2:11" s="1" customFormat="1" ht="6.95" customHeight="1" x14ac:dyDescent="0.3">
      <c r="B48" s="32"/>
      <c r="C48" s="33"/>
      <c r="D48" s="33"/>
      <c r="E48" s="33"/>
      <c r="F48" s="33"/>
      <c r="G48" s="33"/>
      <c r="H48" s="33"/>
      <c r="I48" s="92"/>
      <c r="J48" s="33"/>
      <c r="K48" s="36"/>
    </row>
    <row r="49" spans="2:47" s="1" customFormat="1" ht="18" customHeight="1" x14ac:dyDescent="0.3">
      <c r="B49" s="32"/>
      <c r="C49" s="28" t="s">
        <v>22</v>
      </c>
      <c r="D49" s="33"/>
      <c r="E49" s="33"/>
      <c r="F49" s="26" t="str">
        <f>F12</f>
        <v>Hranice</v>
      </c>
      <c r="G49" s="33"/>
      <c r="H49" s="33"/>
      <c r="I49" s="93" t="s">
        <v>24</v>
      </c>
      <c r="J49" s="94" t="str">
        <f>IF(J12="","",J12)</f>
        <v>27.07.2016</v>
      </c>
      <c r="K49" s="36"/>
    </row>
    <row r="50" spans="2:47" s="1" customFormat="1" ht="6.95" customHeight="1" x14ac:dyDescent="0.3">
      <c r="B50" s="32"/>
      <c r="C50" s="33"/>
      <c r="D50" s="33"/>
      <c r="E50" s="33"/>
      <c r="F50" s="33"/>
      <c r="G50" s="33"/>
      <c r="H50" s="33"/>
      <c r="I50" s="92"/>
      <c r="J50" s="33"/>
      <c r="K50" s="36"/>
    </row>
    <row r="51" spans="2:47" s="1" customFormat="1" ht="15" x14ac:dyDescent="0.3">
      <c r="B51" s="32"/>
      <c r="C51" s="28" t="s">
        <v>28</v>
      </c>
      <c r="D51" s="33"/>
      <c r="E51" s="33"/>
      <c r="F51" s="26" t="str">
        <f>E15</f>
        <v>CIDEM Hranice, a.s.</v>
      </c>
      <c r="G51" s="33"/>
      <c r="H51" s="33"/>
      <c r="I51" s="93" t="s">
        <v>36</v>
      </c>
      <c r="J51" s="26" t="str">
        <f>E21</f>
        <v>Ing.Petr Kavina</v>
      </c>
      <c r="K51" s="36"/>
    </row>
    <row r="52" spans="2:47" s="1" customFormat="1" ht="14.45" customHeight="1" x14ac:dyDescent="0.3">
      <c r="B52" s="32"/>
      <c r="C52" s="28" t="s">
        <v>34</v>
      </c>
      <c r="D52" s="33"/>
      <c r="E52" s="33"/>
      <c r="F52" s="26" t="str">
        <f>IF(E18="","",E18)</f>
        <v/>
      </c>
      <c r="G52" s="33"/>
      <c r="H52" s="33"/>
      <c r="I52" s="92"/>
      <c r="J52" s="33"/>
      <c r="K52" s="36"/>
    </row>
    <row r="53" spans="2:47" s="1" customFormat="1" ht="10.35" customHeight="1" x14ac:dyDescent="0.3">
      <c r="B53" s="32"/>
      <c r="C53" s="33"/>
      <c r="D53" s="33"/>
      <c r="E53" s="33"/>
      <c r="F53" s="33"/>
      <c r="G53" s="33"/>
      <c r="H53" s="33"/>
      <c r="I53" s="92"/>
      <c r="J53" s="33"/>
      <c r="K53" s="36"/>
    </row>
    <row r="54" spans="2:47" s="1" customFormat="1" ht="29.25" customHeight="1" x14ac:dyDescent="0.3">
      <c r="B54" s="32"/>
      <c r="C54" s="116" t="s">
        <v>98</v>
      </c>
      <c r="D54" s="106"/>
      <c r="E54" s="106"/>
      <c r="F54" s="106"/>
      <c r="G54" s="106"/>
      <c r="H54" s="106"/>
      <c r="I54" s="117"/>
      <c r="J54" s="118" t="s">
        <v>99</v>
      </c>
      <c r="K54" s="119"/>
    </row>
    <row r="55" spans="2:47" s="1" customFormat="1" ht="10.35" customHeight="1" x14ac:dyDescent="0.3">
      <c r="B55" s="32"/>
      <c r="C55" s="33"/>
      <c r="D55" s="33"/>
      <c r="E55" s="33"/>
      <c r="F55" s="33"/>
      <c r="G55" s="33"/>
      <c r="H55" s="33"/>
      <c r="I55" s="92"/>
      <c r="J55" s="33"/>
      <c r="K55" s="36"/>
    </row>
    <row r="56" spans="2:47" s="1" customFormat="1" ht="29.25" customHeight="1" x14ac:dyDescent="0.3">
      <c r="B56" s="32"/>
      <c r="C56" s="120" t="s">
        <v>100</v>
      </c>
      <c r="D56" s="33"/>
      <c r="E56" s="33"/>
      <c r="F56" s="33"/>
      <c r="G56" s="33"/>
      <c r="H56" s="33"/>
      <c r="I56" s="92"/>
      <c r="J56" s="102">
        <f>J90</f>
        <v>0</v>
      </c>
      <c r="K56" s="36"/>
      <c r="AU56" s="15" t="s">
        <v>101</v>
      </c>
    </row>
    <row r="57" spans="2:47" s="7" customFormat="1" ht="24.95" customHeight="1" x14ac:dyDescent="0.3">
      <c r="B57" s="121"/>
      <c r="C57" s="122"/>
      <c r="D57" s="123" t="s">
        <v>102</v>
      </c>
      <c r="E57" s="124"/>
      <c r="F57" s="124"/>
      <c r="G57" s="124"/>
      <c r="H57" s="124"/>
      <c r="I57" s="125"/>
      <c r="J57" s="126">
        <f>J91</f>
        <v>0</v>
      </c>
      <c r="K57" s="127"/>
    </row>
    <row r="58" spans="2:47" s="8" customFormat="1" ht="19.899999999999999" customHeight="1" x14ac:dyDescent="0.3">
      <c r="B58" s="128"/>
      <c r="C58" s="129"/>
      <c r="D58" s="130" t="s">
        <v>103</v>
      </c>
      <c r="E58" s="131"/>
      <c r="F58" s="131"/>
      <c r="G58" s="131"/>
      <c r="H58" s="131"/>
      <c r="I58" s="132"/>
      <c r="J58" s="133">
        <f>J92</f>
        <v>0</v>
      </c>
      <c r="K58" s="134"/>
    </row>
    <row r="59" spans="2:47" s="8" customFormat="1" ht="19.899999999999999" customHeight="1" x14ac:dyDescent="0.3">
      <c r="B59" s="128"/>
      <c r="C59" s="129"/>
      <c r="D59" s="130" t="s">
        <v>104</v>
      </c>
      <c r="E59" s="131"/>
      <c r="F59" s="131"/>
      <c r="G59" s="131"/>
      <c r="H59" s="131"/>
      <c r="I59" s="132"/>
      <c r="J59" s="133">
        <f>J105</f>
        <v>0</v>
      </c>
      <c r="K59" s="134"/>
    </row>
    <row r="60" spans="2:47" s="8" customFormat="1" ht="19.899999999999999" customHeight="1" x14ac:dyDescent="0.3">
      <c r="B60" s="128"/>
      <c r="C60" s="129"/>
      <c r="D60" s="130" t="s">
        <v>105</v>
      </c>
      <c r="E60" s="131"/>
      <c r="F60" s="131"/>
      <c r="G60" s="131"/>
      <c r="H60" s="131"/>
      <c r="I60" s="132"/>
      <c r="J60" s="133">
        <f>J121</f>
        <v>0</v>
      </c>
      <c r="K60" s="134"/>
    </row>
    <row r="61" spans="2:47" s="8" customFormat="1" ht="19.899999999999999" customHeight="1" x14ac:dyDescent="0.3">
      <c r="B61" s="128"/>
      <c r="C61" s="129"/>
      <c r="D61" s="130" t="s">
        <v>106</v>
      </c>
      <c r="E61" s="131"/>
      <c r="F61" s="131"/>
      <c r="G61" s="131"/>
      <c r="H61" s="131"/>
      <c r="I61" s="132"/>
      <c r="J61" s="133">
        <f>J123</f>
        <v>0</v>
      </c>
      <c r="K61" s="134"/>
    </row>
    <row r="62" spans="2:47" s="8" customFormat="1" ht="19.899999999999999" customHeight="1" x14ac:dyDescent="0.3">
      <c r="B62" s="128"/>
      <c r="C62" s="129"/>
      <c r="D62" s="130" t="s">
        <v>107</v>
      </c>
      <c r="E62" s="131"/>
      <c r="F62" s="131"/>
      <c r="G62" s="131"/>
      <c r="H62" s="131"/>
      <c r="I62" s="132"/>
      <c r="J62" s="133">
        <f>J135</f>
        <v>0</v>
      </c>
      <c r="K62" s="134"/>
    </row>
    <row r="63" spans="2:47" s="8" customFormat="1" ht="19.899999999999999" customHeight="1" x14ac:dyDescent="0.3">
      <c r="B63" s="128"/>
      <c r="C63" s="129"/>
      <c r="D63" s="130" t="s">
        <v>108</v>
      </c>
      <c r="E63" s="131"/>
      <c r="F63" s="131"/>
      <c r="G63" s="131"/>
      <c r="H63" s="131"/>
      <c r="I63" s="132"/>
      <c r="J63" s="133">
        <f>J143</f>
        <v>0</v>
      </c>
      <c r="K63" s="134"/>
    </row>
    <row r="64" spans="2:47" s="8" customFormat="1" ht="19.899999999999999" customHeight="1" x14ac:dyDescent="0.3">
      <c r="B64" s="128"/>
      <c r="C64" s="129"/>
      <c r="D64" s="130" t="s">
        <v>109</v>
      </c>
      <c r="E64" s="131"/>
      <c r="F64" s="131"/>
      <c r="G64" s="131"/>
      <c r="H64" s="131"/>
      <c r="I64" s="132"/>
      <c r="J64" s="133">
        <f>J148</f>
        <v>0</v>
      </c>
      <c r="K64" s="134"/>
    </row>
    <row r="65" spans="2:12" s="7" customFormat="1" ht="24.95" customHeight="1" x14ac:dyDescent="0.3">
      <c r="B65" s="121"/>
      <c r="C65" s="122"/>
      <c r="D65" s="123" t="s">
        <v>110</v>
      </c>
      <c r="E65" s="124"/>
      <c r="F65" s="124"/>
      <c r="G65" s="124"/>
      <c r="H65" s="124"/>
      <c r="I65" s="125"/>
      <c r="J65" s="126">
        <f>J150</f>
        <v>0</v>
      </c>
      <c r="K65" s="127"/>
    </row>
    <row r="66" spans="2:12" s="8" customFormat="1" ht="19.899999999999999" customHeight="1" x14ac:dyDescent="0.3">
      <c r="B66" s="128"/>
      <c r="C66" s="129"/>
      <c r="D66" s="130" t="s">
        <v>111</v>
      </c>
      <c r="E66" s="131"/>
      <c r="F66" s="131"/>
      <c r="G66" s="131"/>
      <c r="H66" s="131"/>
      <c r="I66" s="132"/>
      <c r="J66" s="133">
        <f>J151</f>
        <v>0</v>
      </c>
      <c r="K66" s="134"/>
    </row>
    <row r="67" spans="2:12" s="8" customFormat="1" ht="19.899999999999999" customHeight="1" x14ac:dyDescent="0.3">
      <c r="B67" s="128"/>
      <c r="C67" s="129"/>
      <c r="D67" s="130" t="s">
        <v>112</v>
      </c>
      <c r="E67" s="131"/>
      <c r="F67" s="131"/>
      <c r="G67" s="131"/>
      <c r="H67" s="131"/>
      <c r="I67" s="132"/>
      <c r="J67" s="133">
        <f>J162</f>
        <v>0</v>
      </c>
      <c r="K67" s="134"/>
    </row>
    <row r="68" spans="2:12" s="8" customFormat="1" ht="19.899999999999999" customHeight="1" x14ac:dyDescent="0.3">
      <c r="B68" s="128"/>
      <c r="C68" s="129"/>
      <c r="D68" s="130" t="s">
        <v>113</v>
      </c>
      <c r="E68" s="131"/>
      <c r="F68" s="131"/>
      <c r="G68" s="131"/>
      <c r="H68" s="131"/>
      <c r="I68" s="132"/>
      <c r="J68" s="133">
        <f>J165</f>
        <v>0</v>
      </c>
      <c r="K68" s="134"/>
    </row>
    <row r="69" spans="2:12" s="7" customFormat="1" ht="24.95" customHeight="1" x14ac:dyDescent="0.3">
      <c r="B69" s="121"/>
      <c r="C69" s="122"/>
      <c r="D69" s="123" t="s">
        <v>114</v>
      </c>
      <c r="E69" s="124"/>
      <c r="F69" s="124"/>
      <c r="G69" s="124"/>
      <c r="H69" s="124"/>
      <c r="I69" s="125"/>
      <c r="J69" s="126">
        <f>J168</f>
        <v>0</v>
      </c>
      <c r="K69" s="127"/>
    </row>
    <row r="70" spans="2:12" s="8" customFormat="1" ht="19.899999999999999" customHeight="1" x14ac:dyDescent="0.3">
      <c r="B70" s="128"/>
      <c r="C70" s="129"/>
      <c r="D70" s="130" t="s">
        <v>115</v>
      </c>
      <c r="E70" s="131"/>
      <c r="F70" s="131"/>
      <c r="G70" s="131"/>
      <c r="H70" s="131"/>
      <c r="I70" s="132"/>
      <c r="J70" s="133">
        <f>J169</f>
        <v>0</v>
      </c>
      <c r="K70" s="134"/>
    </row>
    <row r="71" spans="2:12" s="1" customFormat="1" ht="21.75" customHeight="1" x14ac:dyDescent="0.3">
      <c r="B71" s="32"/>
      <c r="C71" s="33"/>
      <c r="D71" s="33"/>
      <c r="E71" s="33"/>
      <c r="F71" s="33"/>
      <c r="G71" s="33"/>
      <c r="H71" s="33"/>
      <c r="I71" s="92"/>
      <c r="J71" s="33"/>
      <c r="K71" s="36"/>
    </row>
    <row r="72" spans="2:12" s="1" customFormat="1" ht="6.95" customHeight="1" x14ac:dyDescent="0.3">
      <c r="B72" s="47"/>
      <c r="C72" s="48"/>
      <c r="D72" s="48"/>
      <c r="E72" s="48"/>
      <c r="F72" s="48"/>
      <c r="G72" s="48"/>
      <c r="H72" s="48"/>
      <c r="I72" s="113"/>
      <c r="J72" s="48"/>
      <c r="K72" s="49"/>
    </row>
    <row r="76" spans="2:12" s="1" customFormat="1" ht="6.95" customHeight="1" x14ac:dyDescent="0.3">
      <c r="B76" s="50"/>
      <c r="C76" s="51"/>
      <c r="D76" s="51"/>
      <c r="E76" s="51"/>
      <c r="F76" s="51"/>
      <c r="G76" s="51"/>
      <c r="H76" s="51"/>
      <c r="I76" s="114"/>
      <c r="J76" s="51"/>
      <c r="K76" s="51"/>
      <c r="L76" s="32"/>
    </row>
    <row r="77" spans="2:12" s="1" customFormat="1" ht="36.950000000000003" customHeight="1" x14ac:dyDescent="0.3">
      <c r="B77" s="32"/>
      <c r="C77" s="52" t="s">
        <v>116</v>
      </c>
      <c r="L77" s="32"/>
    </row>
    <row r="78" spans="2:12" s="1" customFormat="1" ht="6.95" customHeight="1" x14ac:dyDescent="0.3">
      <c r="B78" s="32"/>
      <c r="L78" s="32"/>
    </row>
    <row r="79" spans="2:12" s="1" customFormat="1" ht="14.45" customHeight="1" x14ac:dyDescent="0.3">
      <c r="B79" s="32"/>
      <c r="C79" s="54" t="s">
        <v>17</v>
      </c>
      <c r="L79" s="32"/>
    </row>
    <row r="80" spans="2:12" s="1" customFormat="1" ht="22.5" customHeight="1" x14ac:dyDescent="0.3">
      <c r="B80" s="32"/>
      <c r="E80" s="326" t="str">
        <f>E7</f>
        <v>PŘÍSTAVBA VÝROBNÍ HALY CETRIS</v>
      </c>
      <c r="F80" s="299"/>
      <c r="G80" s="299"/>
      <c r="H80" s="299"/>
      <c r="L80" s="32"/>
    </row>
    <row r="81" spans="2:65" s="1" customFormat="1" ht="14.45" customHeight="1" x14ac:dyDescent="0.3">
      <c r="B81" s="32"/>
      <c r="C81" s="54" t="s">
        <v>95</v>
      </c>
      <c r="L81" s="32"/>
    </row>
    <row r="82" spans="2:65" s="1" customFormat="1" ht="23.25" customHeight="1" x14ac:dyDescent="0.3">
      <c r="B82" s="32"/>
      <c r="E82" s="296" t="str">
        <f>E9</f>
        <v>SO-01 - Přístavba výrobní haly - stavební část</v>
      </c>
      <c r="F82" s="299"/>
      <c r="G82" s="299"/>
      <c r="H82" s="299"/>
      <c r="L82" s="32"/>
    </row>
    <row r="83" spans="2:65" s="1" customFormat="1" ht="6.95" customHeight="1" x14ac:dyDescent="0.3">
      <c r="B83" s="32"/>
      <c r="L83" s="32"/>
    </row>
    <row r="84" spans="2:65" s="1" customFormat="1" ht="18" customHeight="1" x14ac:dyDescent="0.3">
      <c r="B84" s="32"/>
      <c r="C84" s="54" t="s">
        <v>22</v>
      </c>
      <c r="F84" s="135" t="str">
        <f>F12</f>
        <v>Hranice</v>
      </c>
      <c r="I84" s="136" t="s">
        <v>24</v>
      </c>
      <c r="J84" s="58" t="str">
        <f>IF(J12="","",J12)</f>
        <v>27.07.2016</v>
      </c>
      <c r="L84" s="32"/>
    </row>
    <row r="85" spans="2:65" s="1" customFormat="1" ht="6.95" customHeight="1" x14ac:dyDescent="0.3">
      <c r="B85" s="32"/>
      <c r="L85" s="32"/>
    </row>
    <row r="86" spans="2:65" s="1" customFormat="1" ht="15" x14ac:dyDescent="0.3">
      <c r="B86" s="32"/>
      <c r="C86" s="54" t="s">
        <v>28</v>
      </c>
      <c r="F86" s="135" t="str">
        <f>E15</f>
        <v>CIDEM Hranice, a.s.</v>
      </c>
      <c r="I86" s="136" t="s">
        <v>36</v>
      </c>
      <c r="J86" s="135" t="str">
        <f>E21</f>
        <v>Ing.Petr Kavina</v>
      </c>
      <c r="L86" s="32"/>
    </row>
    <row r="87" spans="2:65" s="1" customFormat="1" ht="14.45" customHeight="1" x14ac:dyDescent="0.3">
      <c r="B87" s="32"/>
      <c r="C87" s="54" t="s">
        <v>34</v>
      </c>
      <c r="F87" s="135" t="str">
        <f>IF(E18="","",E18)</f>
        <v/>
      </c>
      <c r="L87" s="32"/>
    </row>
    <row r="88" spans="2:65" s="1" customFormat="1" ht="10.35" customHeight="1" x14ac:dyDescent="0.3">
      <c r="B88" s="32"/>
      <c r="L88" s="32"/>
    </row>
    <row r="89" spans="2:65" s="9" customFormat="1" ht="29.25" customHeight="1" x14ac:dyDescent="0.3">
      <c r="B89" s="137"/>
      <c r="C89" s="138" t="s">
        <v>117</v>
      </c>
      <c r="D89" s="139" t="s">
        <v>60</v>
      </c>
      <c r="E89" s="139" t="s">
        <v>56</v>
      </c>
      <c r="F89" s="139" t="s">
        <v>118</v>
      </c>
      <c r="G89" s="139" t="s">
        <v>119</v>
      </c>
      <c r="H89" s="139" t="s">
        <v>120</v>
      </c>
      <c r="I89" s="140" t="s">
        <v>121</v>
      </c>
      <c r="J89" s="139" t="s">
        <v>99</v>
      </c>
      <c r="K89" s="141" t="s">
        <v>122</v>
      </c>
      <c r="L89" s="137"/>
      <c r="M89" s="64" t="s">
        <v>123</v>
      </c>
      <c r="N89" s="65" t="s">
        <v>45</v>
      </c>
      <c r="O89" s="65" t="s">
        <v>124</v>
      </c>
      <c r="P89" s="65" t="s">
        <v>125</v>
      </c>
      <c r="Q89" s="65" t="s">
        <v>126</v>
      </c>
      <c r="R89" s="65" t="s">
        <v>127</v>
      </c>
      <c r="S89" s="65" t="s">
        <v>128</v>
      </c>
      <c r="T89" s="66" t="s">
        <v>129</v>
      </c>
    </row>
    <row r="90" spans="2:65" s="1" customFormat="1" ht="29.25" customHeight="1" x14ac:dyDescent="0.35">
      <c r="B90" s="32"/>
      <c r="C90" s="68" t="s">
        <v>100</v>
      </c>
      <c r="J90" s="142">
        <f>BK90</f>
        <v>0</v>
      </c>
      <c r="L90" s="32"/>
      <c r="M90" s="67"/>
      <c r="N90" s="59"/>
      <c r="O90" s="59"/>
      <c r="P90" s="143">
        <f>P91+P150+P168</f>
        <v>0</v>
      </c>
      <c r="Q90" s="59"/>
      <c r="R90" s="143">
        <f>R91+R150+R168</f>
        <v>511.62044376999995</v>
      </c>
      <c r="S90" s="59"/>
      <c r="T90" s="144">
        <f>T91+T150+T168</f>
        <v>33.1434</v>
      </c>
      <c r="AT90" s="15" t="s">
        <v>74</v>
      </c>
      <c r="AU90" s="15" t="s">
        <v>101</v>
      </c>
      <c r="BK90" s="145">
        <f>BK91+BK150+BK168</f>
        <v>0</v>
      </c>
    </row>
    <row r="91" spans="2:65" s="10" customFormat="1" ht="37.35" customHeight="1" x14ac:dyDescent="0.35">
      <c r="B91" s="146"/>
      <c r="D91" s="147" t="s">
        <v>74</v>
      </c>
      <c r="E91" s="148" t="s">
        <v>130</v>
      </c>
      <c r="F91" s="148" t="s">
        <v>131</v>
      </c>
      <c r="I91" s="149"/>
      <c r="J91" s="150">
        <f>BK91</f>
        <v>0</v>
      </c>
      <c r="L91" s="146"/>
      <c r="M91" s="151"/>
      <c r="N91" s="152"/>
      <c r="O91" s="152"/>
      <c r="P91" s="153">
        <f>P92+P105+P121+P123+P135+P143+P148</f>
        <v>0</v>
      </c>
      <c r="Q91" s="152"/>
      <c r="R91" s="153">
        <f>R92+R105+R121+R123+R135+R143+R148</f>
        <v>510.64272856999997</v>
      </c>
      <c r="S91" s="152"/>
      <c r="T91" s="154">
        <f>T92+T105+T121+T123+T135+T143+T148</f>
        <v>33.1434</v>
      </c>
      <c r="AR91" s="147" t="s">
        <v>9</v>
      </c>
      <c r="AT91" s="155" t="s">
        <v>74</v>
      </c>
      <c r="AU91" s="155" t="s">
        <v>75</v>
      </c>
      <c r="AY91" s="147" t="s">
        <v>132</v>
      </c>
      <c r="BK91" s="156">
        <f>BK92+BK105+BK121+BK123+BK135+BK143+BK148</f>
        <v>0</v>
      </c>
    </row>
    <row r="92" spans="2:65" s="10" customFormat="1" ht="19.899999999999999" customHeight="1" x14ac:dyDescent="0.3">
      <c r="B92" s="146"/>
      <c r="D92" s="157" t="s">
        <v>74</v>
      </c>
      <c r="E92" s="158" t="s">
        <v>9</v>
      </c>
      <c r="F92" s="158" t="s">
        <v>133</v>
      </c>
      <c r="I92" s="149"/>
      <c r="J92" s="159">
        <f>BK92</f>
        <v>0</v>
      </c>
      <c r="L92" s="146"/>
      <c r="M92" s="151"/>
      <c r="N92" s="152"/>
      <c r="O92" s="152"/>
      <c r="P92" s="153">
        <f>SUM(P93:P104)</f>
        <v>0</v>
      </c>
      <c r="Q92" s="152"/>
      <c r="R92" s="153">
        <f>SUM(R93:R104)</f>
        <v>0</v>
      </c>
      <c r="S92" s="152"/>
      <c r="T92" s="154">
        <f>SUM(T93:T104)</f>
        <v>0</v>
      </c>
      <c r="AR92" s="147" t="s">
        <v>9</v>
      </c>
      <c r="AT92" s="155" t="s">
        <v>74</v>
      </c>
      <c r="AU92" s="155" t="s">
        <v>9</v>
      </c>
      <c r="AY92" s="147" t="s">
        <v>132</v>
      </c>
      <c r="BK92" s="156">
        <f>SUM(BK93:BK104)</f>
        <v>0</v>
      </c>
    </row>
    <row r="93" spans="2:65" s="1" customFormat="1" ht="31.5" customHeight="1" x14ac:dyDescent="0.3">
      <c r="B93" s="160"/>
      <c r="C93" s="161" t="s">
        <v>9</v>
      </c>
      <c r="D93" s="161" t="s">
        <v>134</v>
      </c>
      <c r="E93" s="162" t="s">
        <v>135</v>
      </c>
      <c r="F93" s="163" t="s">
        <v>136</v>
      </c>
      <c r="G93" s="164" t="s">
        <v>137</v>
      </c>
      <c r="H93" s="165">
        <v>6.7309999999999999</v>
      </c>
      <c r="I93" s="166"/>
      <c r="J93" s="167">
        <f t="shared" ref="J93:J104" si="0">ROUND(I93*H93,0)</f>
        <v>0</v>
      </c>
      <c r="K93" s="163" t="s">
        <v>138</v>
      </c>
      <c r="L93" s="32"/>
      <c r="M93" s="168" t="s">
        <v>3</v>
      </c>
      <c r="N93" s="169" t="s">
        <v>46</v>
      </c>
      <c r="O93" s="33"/>
      <c r="P93" s="170">
        <f t="shared" ref="P93:P104" si="1">O93*H93</f>
        <v>0</v>
      </c>
      <c r="Q93" s="170">
        <v>0</v>
      </c>
      <c r="R93" s="170">
        <f t="shared" ref="R93:R104" si="2">Q93*H93</f>
        <v>0</v>
      </c>
      <c r="S93" s="170">
        <v>0</v>
      </c>
      <c r="T93" s="171">
        <f t="shared" ref="T93:T104" si="3">S93*H93</f>
        <v>0</v>
      </c>
      <c r="AR93" s="15" t="s">
        <v>139</v>
      </c>
      <c r="AT93" s="15" t="s">
        <v>134</v>
      </c>
      <c r="AU93" s="15" t="s">
        <v>83</v>
      </c>
      <c r="AY93" s="15" t="s">
        <v>132</v>
      </c>
      <c r="BE93" s="172">
        <f t="shared" ref="BE93:BE104" si="4">IF(N93="základní",J93,0)</f>
        <v>0</v>
      </c>
      <c r="BF93" s="172">
        <f t="shared" ref="BF93:BF104" si="5">IF(N93="snížená",J93,0)</f>
        <v>0</v>
      </c>
      <c r="BG93" s="172">
        <f t="shared" ref="BG93:BG104" si="6">IF(N93="zákl. přenesená",J93,0)</f>
        <v>0</v>
      </c>
      <c r="BH93" s="172">
        <f t="shared" ref="BH93:BH104" si="7">IF(N93="sníž. přenesená",J93,0)</f>
        <v>0</v>
      </c>
      <c r="BI93" s="172">
        <f t="shared" ref="BI93:BI104" si="8">IF(N93="nulová",J93,0)</f>
        <v>0</v>
      </c>
      <c r="BJ93" s="15" t="s">
        <v>9</v>
      </c>
      <c r="BK93" s="172">
        <f t="shared" ref="BK93:BK104" si="9">ROUND(I93*H93,0)</f>
        <v>0</v>
      </c>
      <c r="BL93" s="15" t="s">
        <v>139</v>
      </c>
      <c r="BM93" s="15" t="s">
        <v>140</v>
      </c>
    </row>
    <row r="94" spans="2:65" s="1" customFormat="1" ht="31.5" customHeight="1" x14ac:dyDescent="0.3">
      <c r="B94" s="160"/>
      <c r="C94" s="161" t="s">
        <v>83</v>
      </c>
      <c r="D94" s="161" t="s">
        <v>134</v>
      </c>
      <c r="E94" s="162" t="s">
        <v>141</v>
      </c>
      <c r="F94" s="163" t="s">
        <v>142</v>
      </c>
      <c r="G94" s="164" t="s">
        <v>137</v>
      </c>
      <c r="H94" s="165">
        <v>6.7309999999999999</v>
      </c>
      <c r="I94" s="166"/>
      <c r="J94" s="167">
        <f t="shared" si="0"/>
        <v>0</v>
      </c>
      <c r="K94" s="163" t="s">
        <v>138</v>
      </c>
      <c r="L94" s="32"/>
      <c r="M94" s="168" t="s">
        <v>3</v>
      </c>
      <c r="N94" s="169" t="s">
        <v>46</v>
      </c>
      <c r="O94" s="33"/>
      <c r="P94" s="170">
        <f t="shared" si="1"/>
        <v>0</v>
      </c>
      <c r="Q94" s="170">
        <v>0</v>
      </c>
      <c r="R94" s="170">
        <f t="shared" si="2"/>
        <v>0</v>
      </c>
      <c r="S94" s="170">
        <v>0</v>
      </c>
      <c r="T94" s="171">
        <f t="shared" si="3"/>
        <v>0</v>
      </c>
      <c r="AR94" s="15" t="s">
        <v>139</v>
      </c>
      <c r="AT94" s="15" t="s">
        <v>134</v>
      </c>
      <c r="AU94" s="15" t="s">
        <v>83</v>
      </c>
      <c r="AY94" s="15" t="s">
        <v>132</v>
      </c>
      <c r="BE94" s="172">
        <f t="shared" si="4"/>
        <v>0</v>
      </c>
      <c r="BF94" s="172">
        <f t="shared" si="5"/>
        <v>0</v>
      </c>
      <c r="BG94" s="172">
        <f t="shared" si="6"/>
        <v>0</v>
      </c>
      <c r="BH94" s="172">
        <f t="shared" si="7"/>
        <v>0</v>
      </c>
      <c r="BI94" s="172">
        <f t="shared" si="8"/>
        <v>0</v>
      </c>
      <c r="BJ94" s="15" t="s">
        <v>9</v>
      </c>
      <c r="BK94" s="172">
        <f t="shared" si="9"/>
        <v>0</v>
      </c>
      <c r="BL94" s="15" t="s">
        <v>139</v>
      </c>
      <c r="BM94" s="15" t="s">
        <v>143</v>
      </c>
    </row>
    <row r="95" spans="2:65" s="1" customFormat="1" ht="31.5" customHeight="1" x14ac:dyDescent="0.3">
      <c r="B95" s="160"/>
      <c r="C95" s="161" t="s">
        <v>144</v>
      </c>
      <c r="D95" s="161" t="s">
        <v>134</v>
      </c>
      <c r="E95" s="162" t="s">
        <v>145</v>
      </c>
      <c r="F95" s="163" t="s">
        <v>146</v>
      </c>
      <c r="G95" s="164" t="s">
        <v>137</v>
      </c>
      <c r="H95" s="165">
        <v>10.199999999999999</v>
      </c>
      <c r="I95" s="166"/>
      <c r="J95" s="167">
        <f t="shared" si="0"/>
        <v>0</v>
      </c>
      <c r="K95" s="163" t="s">
        <v>138</v>
      </c>
      <c r="L95" s="32"/>
      <c r="M95" s="168" t="s">
        <v>3</v>
      </c>
      <c r="N95" s="169" t="s">
        <v>46</v>
      </c>
      <c r="O95" s="33"/>
      <c r="P95" s="170">
        <f t="shared" si="1"/>
        <v>0</v>
      </c>
      <c r="Q95" s="170">
        <v>0</v>
      </c>
      <c r="R95" s="170">
        <f t="shared" si="2"/>
        <v>0</v>
      </c>
      <c r="S95" s="170">
        <v>0</v>
      </c>
      <c r="T95" s="171">
        <f t="shared" si="3"/>
        <v>0</v>
      </c>
      <c r="AR95" s="15" t="s">
        <v>139</v>
      </c>
      <c r="AT95" s="15" t="s">
        <v>134</v>
      </c>
      <c r="AU95" s="15" t="s">
        <v>83</v>
      </c>
      <c r="AY95" s="15" t="s">
        <v>132</v>
      </c>
      <c r="BE95" s="172">
        <f t="shared" si="4"/>
        <v>0</v>
      </c>
      <c r="BF95" s="172">
        <f t="shared" si="5"/>
        <v>0</v>
      </c>
      <c r="BG95" s="172">
        <f t="shared" si="6"/>
        <v>0</v>
      </c>
      <c r="BH95" s="172">
        <f t="shared" si="7"/>
        <v>0</v>
      </c>
      <c r="BI95" s="172">
        <f t="shared" si="8"/>
        <v>0</v>
      </c>
      <c r="BJ95" s="15" t="s">
        <v>9</v>
      </c>
      <c r="BK95" s="172">
        <f t="shared" si="9"/>
        <v>0</v>
      </c>
      <c r="BL95" s="15" t="s">
        <v>139</v>
      </c>
      <c r="BM95" s="15" t="s">
        <v>147</v>
      </c>
    </row>
    <row r="96" spans="2:65" s="1" customFormat="1" ht="31.5" customHeight="1" x14ac:dyDescent="0.3">
      <c r="B96" s="160"/>
      <c r="C96" s="161" t="s">
        <v>139</v>
      </c>
      <c r="D96" s="161" t="s">
        <v>134</v>
      </c>
      <c r="E96" s="162" t="s">
        <v>148</v>
      </c>
      <c r="F96" s="163" t="s">
        <v>149</v>
      </c>
      <c r="G96" s="164" t="s">
        <v>137</v>
      </c>
      <c r="H96" s="165">
        <v>10.199999999999999</v>
      </c>
      <c r="I96" s="166"/>
      <c r="J96" s="167">
        <f t="shared" si="0"/>
        <v>0</v>
      </c>
      <c r="K96" s="163" t="s">
        <v>138</v>
      </c>
      <c r="L96" s="32"/>
      <c r="M96" s="168" t="s">
        <v>3</v>
      </c>
      <c r="N96" s="169" t="s">
        <v>46</v>
      </c>
      <c r="O96" s="33"/>
      <c r="P96" s="170">
        <f t="shared" si="1"/>
        <v>0</v>
      </c>
      <c r="Q96" s="170">
        <v>0</v>
      </c>
      <c r="R96" s="170">
        <f t="shared" si="2"/>
        <v>0</v>
      </c>
      <c r="S96" s="170">
        <v>0</v>
      </c>
      <c r="T96" s="171">
        <f t="shared" si="3"/>
        <v>0</v>
      </c>
      <c r="AR96" s="15" t="s">
        <v>139</v>
      </c>
      <c r="AT96" s="15" t="s">
        <v>134</v>
      </c>
      <c r="AU96" s="15" t="s">
        <v>83</v>
      </c>
      <c r="AY96" s="15" t="s">
        <v>132</v>
      </c>
      <c r="BE96" s="172">
        <f t="shared" si="4"/>
        <v>0</v>
      </c>
      <c r="BF96" s="172">
        <f t="shared" si="5"/>
        <v>0</v>
      </c>
      <c r="BG96" s="172">
        <f t="shared" si="6"/>
        <v>0</v>
      </c>
      <c r="BH96" s="172">
        <f t="shared" si="7"/>
        <v>0</v>
      </c>
      <c r="BI96" s="172">
        <f t="shared" si="8"/>
        <v>0</v>
      </c>
      <c r="BJ96" s="15" t="s">
        <v>9</v>
      </c>
      <c r="BK96" s="172">
        <f t="shared" si="9"/>
        <v>0</v>
      </c>
      <c r="BL96" s="15" t="s">
        <v>139</v>
      </c>
      <c r="BM96" s="15" t="s">
        <v>150</v>
      </c>
    </row>
    <row r="97" spans="2:65" s="1" customFormat="1" ht="44.25" customHeight="1" x14ac:dyDescent="0.3">
      <c r="B97" s="160"/>
      <c r="C97" s="161" t="s">
        <v>151</v>
      </c>
      <c r="D97" s="161" t="s">
        <v>134</v>
      </c>
      <c r="E97" s="162" t="s">
        <v>152</v>
      </c>
      <c r="F97" s="163" t="s">
        <v>153</v>
      </c>
      <c r="G97" s="164" t="s">
        <v>137</v>
      </c>
      <c r="H97" s="165">
        <v>1.704</v>
      </c>
      <c r="I97" s="166"/>
      <c r="J97" s="167">
        <f t="shared" si="0"/>
        <v>0</v>
      </c>
      <c r="K97" s="163" t="s">
        <v>138</v>
      </c>
      <c r="L97" s="32"/>
      <c r="M97" s="168" t="s">
        <v>3</v>
      </c>
      <c r="N97" s="169" t="s">
        <v>46</v>
      </c>
      <c r="O97" s="33"/>
      <c r="P97" s="170">
        <f t="shared" si="1"/>
        <v>0</v>
      </c>
      <c r="Q97" s="170">
        <v>0</v>
      </c>
      <c r="R97" s="170">
        <f t="shared" si="2"/>
        <v>0</v>
      </c>
      <c r="S97" s="170">
        <v>0</v>
      </c>
      <c r="T97" s="171">
        <f t="shared" si="3"/>
        <v>0</v>
      </c>
      <c r="AR97" s="15" t="s">
        <v>139</v>
      </c>
      <c r="AT97" s="15" t="s">
        <v>134</v>
      </c>
      <c r="AU97" s="15" t="s">
        <v>83</v>
      </c>
      <c r="AY97" s="15" t="s">
        <v>132</v>
      </c>
      <c r="BE97" s="172">
        <f t="shared" si="4"/>
        <v>0</v>
      </c>
      <c r="BF97" s="172">
        <f t="shared" si="5"/>
        <v>0</v>
      </c>
      <c r="BG97" s="172">
        <f t="shared" si="6"/>
        <v>0</v>
      </c>
      <c r="BH97" s="172">
        <f t="shared" si="7"/>
        <v>0</v>
      </c>
      <c r="BI97" s="172">
        <f t="shared" si="8"/>
        <v>0</v>
      </c>
      <c r="BJ97" s="15" t="s">
        <v>9</v>
      </c>
      <c r="BK97" s="172">
        <f t="shared" si="9"/>
        <v>0</v>
      </c>
      <c r="BL97" s="15" t="s">
        <v>139</v>
      </c>
      <c r="BM97" s="15" t="s">
        <v>154</v>
      </c>
    </row>
    <row r="98" spans="2:65" s="1" customFormat="1" ht="44.25" customHeight="1" x14ac:dyDescent="0.3">
      <c r="B98" s="160"/>
      <c r="C98" s="161" t="s">
        <v>155</v>
      </c>
      <c r="D98" s="161" t="s">
        <v>134</v>
      </c>
      <c r="E98" s="162" t="s">
        <v>156</v>
      </c>
      <c r="F98" s="163" t="s">
        <v>157</v>
      </c>
      <c r="G98" s="164" t="s">
        <v>137</v>
      </c>
      <c r="H98" s="165">
        <v>1.704</v>
      </c>
      <c r="I98" s="166"/>
      <c r="J98" s="167">
        <f t="shared" si="0"/>
        <v>0</v>
      </c>
      <c r="K98" s="163" t="s">
        <v>138</v>
      </c>
      <c r="L98" s="32"/>
      <c r="M98" s="168" t="s">
        <v>3</v>
      </c>
      <c r="N98" s="169" t="s">
        <v>46</v>
      </c>
      <c r="O98" s="33"/>
      <c r="P98" s="170">
        <f t="shared" si="1"/>
        <v>0</v>
      </c>
      <c r="Q98" s="170">
        <v>0</v>
      </c>
      <c r="R98" s="170">
        <f t="shared" si="2"/>
        <v>0</v>
      </c>
      <c r="S98" s="170">
        <v>0</v>
      </c>
      <c r="T98" s="171">
        <f t="shared" si="3"/>
        <v>0</v>
      </c>
      <c r="AR98" s="15" t="s">
        <v>139</v>
      </c>
      <c r="AT98" s="15" t="s">
        <v>134</v>
      </c>
      <c r="AU98" s="15" t="s">
        <v>83</v>
      </c>
      <c r="AY98" s="15" t="s">
        <v>132</v>
      </c>
      <c r="BE98" s="172">
        <f t="shared" si="4"/>
        <v>0</v>
      </c>
      <c r="BF98" s="172">
        <f t="shared" si="5"/>
        <v>0</v>
      </c>
      <c r="BG98" s="172">
        <f t="shared" si="6"/>
        <v>0</v>
      </c>
      <c r="BH98" s="172">
        <f t="shared" si="7"/>
        <v>0</v>
      </c>
      <c r="BI98" s="172">
        <f t="shared" si="8"/>
        <v>0</v>
      </c>
      <c r="BJ98" s="15" t="s">
        <v>9</v>
      </c>
      <c r="BK98" s="172">
        <f t="shared" si="9"/>
        <v>0</v>
      </c>
      <c r="BL98" s="15" t="s">
        <v>139</v>
      </c>
      <c r="BM98" s="15" t="s">
        <v>158</v>
      </c>
    </row>
    <row r="99" spans="2:65" s="1" customFormat="1" ht="31.5" customHeight="1" x14ac:dyDescent="0.3">
      <c r="B99" s="160"/>
      <c r="C99" s="161" t="s">
        <v>159</v>
      </c>
      <c r="D99" s="161" t="s">
        <v>134</v>
      </c>
      <c r="E99" s="162" t="s">
        <v>160</v>
      </c>
      <c r="F99" s="163" t="s">
        <v>161</v>
      </c>
      <c r="G99" s="164" t="s">
        <v>137</v>
      </c>
      <c r="H99" s="165">
        <v>1.704</v>
      </c>
      <c r="I99" s="166"/>
      <c r="J99" s="167">
        <f t="shared" si="0"/>
        <v>0</v>
      </c>
      <c r="K99" s="163" t="s">
        <v>138</v>
      </c>
      <c r="L99" s="32"/>
      <c r="M99" s="168" t="s">
        <v>3</v>
      </c>
      <c r="N99" s="169" t="s">
        <v>46</v>
      </c>
      <c r="O99" s="33"/>
      <c r="P99" s="170">
        <f t="shared" si="1"/>
        <v>0</v>
      </c>
      <c r="Q99" s="170">
        <v>0</v>
      </c>
      <c r="R99" s="170">
        <f t="shared" si="2"/>
        <v>0</v>
      </c>
      <c r="S99" s="170">
        <v>0</v>
      </c>
      <c r="T99" s="171">
        <f t="shared" si="3"/>
        <v>0</v>
      </c>
      <c r="AR99" s="15" t="s">
        <v>139</v>
      </c>
      <c r="AT99" s="15" t="s">
        <v>134</v>
      </c>
      <c r="AU99" s="15" t="s">
        <v>83</v>
      </c>
      <c r="AY99" s="15" t="s">
        <v>132</v>
      </c>
      <c r="BE99" s="172">
        <f t="shared" si="4"/>
        <v>0</v>
      </c>
      <c r="BF99" s="172">
        <f t="shared" si="5"/>
        <v>0</v>
      </c>
      <c r="BG99" s="172">
        <f t="shared" si="6"/>
        <v>0</v>
      </c>
      <c r="BH99" s="172">
        <f t="shared" si="7"/>
        <v>0</v>
      </c>
      <c r="BI99" s="172">
        <f t="shared" si="8"/>
        <v>0</v>
      </c>
      <c r="BJ99" s="15" t="s">
        <v>9</v>
      </c>
      <c r="BK99" s="172">
        <f t="shared" si="9"/>
        <v>0</v>
      </c>
      <c r="BL99" s="15" t="s">
        <v>139</v>
      </c>
      <c r="BM99" s="15" t="s">
        <v>162</v>
      </c>
    </row>
    <row r="100" spans="2:65" s="1" customFormat="1" ht="44.25" customHeight="1" x14ac:dyDescent="0.3">
      <c r="B100" s="160"/>
      <c r="C100" s="161" t="s">
        <v>163</v>
      </c>
      <c r="D100" s="161" t="s">
        <v>134</v>
      </c>
      <c r="E100" s="162" t="s">
        <v>164</v>
      </c>
      <c r="F100" s="163" t="s">
        <v>165</v>
      </c>
      <c r="G100" s="164" t="s">
        <v>137</v>
      </c>
      <c r="H100" s="165">
        <v>1.704</v>
      </c>
      <c r="I100" s="166"/>
      <c r="J100" s="167">
        <f t="shared" si="0"/>
        <v>0</v>
      </c>
      <c r="K100" s="163" t="s">
        <v>138</v>
      </c>
      <c r="L100" s="32"/>
      <c r="M100" s="168" t="s">
        <v>3</v>
      </c>
      <c r="N100" s="169" t="s">
        <v>46</v>
      </c>
      <c r="O100" s="33"/>
      <c r="P100" s="170">
        <f t="shared" si="1"/>
        <v>0</v>
      </c>
      <c r="Q100" s="170">
        <v>0</v>
      </c>
      <c r="R100" s="170">
        <f t="shared" si="2"/>
        <v>0</v>
      </c>
      <c r="S100" s="170">
        <v>0</v>
      </c>
      <c r="T100" s="171">
        <f t="shared" si="3"/>
        <v>0</v>
      </c>
      <c r="AR100" s="15" t="s">
        <v>139</v>
      </c>
      <c r="AT100" s="15" t="s">
        <v>134</v>
      </c>
      <c r="AU100" s="15" t="s">
        <v>83</v>
      </c>
      <c r="AY100" s="15" t="s">
        <v>132</v>
      </c>
      <c r="BE100" s="172">
        <f t="shared" si="4"/>
        <v>0</v>
      </c>
      <c r="BF100" s="172">
        <f t="shared" si="5"/>
        <v>0</v>
      </c>
      <c r="BG100" s="172">
        <f t="shared" si="6"/>
        <v>0</v>
      </c>
      <c r="BH100" s="172">
        <f t="shared" si="7"/>
        <v>0</v>
      </c>
      <c r="BI100" s="172">
        <f t="shared" si="8"/>
        <v>0</v>
      </c>
      <c r="BJ100" s="15" t="s">
        <v>9</v>
      </c>
      <c r="BK100" s="172">
        <f t="shared" si="9"/>
        <v>0</v>
      </c>
      <c r="BL100" s="15" t="s">
        <v>139</v>
      </c>
      <c r="BM100" s="15" t="s">
        <v>166</v>
      </c>
    </row>
    <row r="101" spans="2:65" s="1" customFormat="1" ht="44.25" customHeight="1" x14ac:dyDescent="0.3">
      <c r="B101" s="160"/>
      <c r="C101" s="161" t="s">
        <v>167</v>
      </c>
      <c r="D101" s="161" t="s">
        <v>134</v>
      </c>
      <c r="E101" s="162" t="s">
        <v>168</v>
      </c>
      <c r="F101" s="163" t="s">
        <v>169</v>
      </c>
      <c r="G101" s="164" t="s">
        <v>137</v>
      </c>
      <c r="H101" s="165">
        <v>18.635000000000002</v>
      </c>
      <c r="I101" s="166"/>
      <c r="J101" s="167">
        <f t="shared" si="0"/>
        <v>0</v>
      </c>
      <c r="K101" s="163" t="s">
        <v>138</v>
      </c>
      <c r="L101" s="32"/>
      <c r="M101" s="168" t="s">
        <v>3</v>
      </c>
      <c r="N101" s="169" t="s">
        <v>46</v>
      </c>
      <c r="O101" s="33"/>
      <c r="P101" s="170">
        <f t="shared" si="1"/>
        <v>0</v>
      </c>
      <c r="Q101" s="170">
        <v>0</v>
      </c>
      <c r="R101" s="170">
        <f t="shared" si="2"/>
        <v>0</v>
      </c>
      <c r="S101" s="170">
        <v>0</v>
      </c>
      <c r="T101" s="171">
        <f t="shared" si="3"/>
        <v>0</v>
      </c>
      <c r="AR101" s="15" t="s">
        <v>139</v>
      </c>
      <c r="AT101" s="15" t="s">
        <v>134</v>
      </c>
      <c r="AU101" s="15" t="s">
        <v>83</v>
      </c>
      <c r="AY101" s="15" t="s">
        <v>132</v>
      </c>
      <c r="BE101" s="172">
        <f t="shared" si="4"/>
        <v>0</v>
      </c>
      <c r="BF101" s="172">
        <f t="shared" si="5"/>
        <v>0</v>
      </c>
      <c r="BG101" s="172">
        <f t="shared" si="6"/>
        <v>0</v>
      </c>
      <c r="BH101" s="172">
        <f t="shared" si="7"/>
        <v>0</v>
      </c>
      <c r="BI101" s="172">
        <f t="shared" si="8"/>
        <v>0</v>
      </c>
      <c r="BJ101" s="15" t="s">
        <v>9</v>
      </c>
      <c r="BK101" s="172">
        <f t="shared" si="9"/>
        <v>0</v>
      </c>
      <c r="BL101" s="15" t="s">
        <v>139</v>
      </c>
      <c r="BM101" s="15" t="s">
        <v>170</v>
      </c>
    </row>
    <row r="102" spans="2:65" s="1" customFormat="1" ht="22.5" customHeight="1" x14ac:dyDescent="0.3">
      <c r="B102" s="160"/>
      <c r="C102" s="161" t="s">
        <v>26</v>
      </c>
      <c r="D102" s="161" t="s">
        <v>134</v>
      </c>
      <c r="E102" s="162" t="s">
        <v>171</v>
      </c>
      <c r="F102" s="163" t="s">
        <v>172</v>
      </c>
      <c r="G102" s="164" t="s">
        <v>137</v>
      </c>
      <c r="H102" s="165">
        <v>18.635000000000002</v>
      </c>
      <c r="I102" s="166"/>
      <c r="J102" s="167">
        <f t="shared" si="0"/>
        <v>0</v>
      </c>
      <c r="K102" s="163" t="s">
        <v>138</v>
      </c>
      <c r="L102" s="32"/>
      <c r="M102" s="168" t="s">
        <v>3</v>
      </c>
      <c r="N102" s="169" t="s">
        <v>46</v>
      </c>
      <c r="O102" s="33"/>
      <c r="P102" s="170">
        <f t="shared" si="1"/>
        <v>0</v>
      </c>
      <c r="Q102" s="170">
        <v>0</v>
      </c>
      <c r="R102" s="170">
        <f t="shared" si="2"/>
        <v>0</v>
      </c>
      <c r="S102" s="170">
        <v>0</v>
      </c>
      <c r="T102" s="171">
        <f t="shared" si="3"/>
        <v>0</v>
      </c>
      <c r="AR102" s="15" t="s">
        <v>139</v>
      </c>
      <c r="AT102" s="15" t="s">
        <v>134</v>
      </c>
      <c r="AU102" s="15" t="s">
        <v>83</v>
      </c>
      <c r="AY102" s="15" t="s">
        <v>132</v>
      </c>
      <c r="BE102" s="172">
        <f t="shared" si="4"/>
        <v>0</v>
      </c>
      <c r="BF102" s="172">
        <f t="shared" si="5"/>
        <v>0</v>
      </c>
      <c r="BG102" s="172">
        <f t="shared" si="6"/>
        <v>0</v>
      </c>
      <c r="BH102" s="172">
        <f t="shared" si="7"/>
        <v>0</v>
      </c>
      <c r="BI102" s="172">
        <f t="shared" si="8"/>
        <v>0</v>
      </c>
      <c r="BJ102" s="15" t="s">
        <v>9</v>
      </c>
      <c r="BK102" s="172">
        <f t="shared" si="9"/>
        <v>0</v>
      </c>
      <c r="BL102" s="15" t="s">
        <v>139</v>
      </c>
      <c r="BM102" s="15" t="s">
        <v>173</v>
      </c>
    </row>
    <row r="103" spans="2:65" s="1" customFormat="1" ht="22.5" customHeight="1" x14ac:dyDescent="0.3">
      <c r="B103" s="160"/>
      <c r="C103" s="161" t="s">
        <v>174</v>
      </c>
      <c r="D103" s="161" t="s">
        <v>134</v>
      </c>
      <c r="E103" s="162" t="s">
        <v>175</v>
      </c>
      <c r="F103" s="163" t="s">
        <v>176</v>
      </c>
      <c r="G103" s="164" t="s">
        <v>177</v>
      </c>
      <c r="H103" s="165">
        <v>37.270000000000003</v>
      </c>
      <c r="I103" s="166"/>
      <c r="J103" s="167">
        <f t="shared" si="0"/>
        <v>0</v>
      </c>
      <c r="K103" s="163" t="s">
        <v>138</v>
      </c>
      <c r="L103" s="32"/>
      <c r="M103" s="168" t="s">
        <v>3</v>
      </c>
      <c r="N103" s="169" t="s">
        <v>46</v>
      </c>
      <c r="O103" s="33"/>
      <c r="P103" s="170">
        <f t="shared" si="1"/>
        <v>0</v>
      </c>
      <c r="Q103" s="170">
        <v>0</v>
      </c>
      <c r="R103" s="170">
        <f t="shared" si="2"/>
        <v>0</v>
      </c>
      <c r="S103" s="170">
        <v>0</v>
      </c>
      <c r="T103" s="171">
        <f t="shared" si="3"/>
        <v>0</v>
      </c>
      <c r="AR103" s="15" t="s">
        <v>139</v>
      </c>
      <c r="AT103" s="15" t="s">
        <v>134</v>
      </c>
      <c r="AU103" s="15" t="s">
        <v>83</v>
      </c>
      <c r="AY103" s="15" t="s">
        <v>132</v>
      </c>
      <c r="BE103" s="172">
        <f t="shared" si="4"/>
        <v>0</v>
      </c>
      <c r="BF103" s="172">
        <f t="shared" si="5"/>
        <v>0</v>
      </c>
      <c r="BG103" s="172">
        <f t="shared" si="6"/>
        <v>0</v>
      </c>
      <c r="BH103" s="172">
        <f t="shared" si="7"/>
        <v>0</v>
      </c>
      <c r="BI103" s="172">
        <f t="shared" si="8"/>
        <v>0</v>
      </c>
      <c r="BJ103" s="15" t="s">
        <v>9</v>
      </c>
      <c r="BK103" s="172">
        <f t="shared" si="9"/>
        <v>0</v>
      </c>
      <c r="BL103" s="15" t="s">
        <v>139</v>
      </c>
      <c r="BM103" s="15" t="s">
        <v>178</v>
      </c>
    </row>
    <row r="104" spans="2:65" s="1" customFormat="1" ht="22.5" customHeight="1" x14ac:dyDescent="0.3">
      <c r="B104" s="160"/>
      <c r="C104" s="161" t="s">
        <v>179</v>
      </c>
      <c r="D104" s="161" t="s">
        <v>134</v>
      </c>
      <c r="E104" s="162" t="s">
        <v>180</v>
      </c>
      <c r="F104" s="163" t="s">
        <v>181</v>
      </c>
      <c r="G104" s="164" t="s">
        <v>182</v>
      </c>
      <c r="H104" s="165">
        <v>282.29500000000002</v>
      </c>
      <c r="I104" s="166"/>
      <c r="J104" s="167">
        <f t="shared" si="0"/>
        <v>0</v>
      </c>
      <c r="K104" s="163" t="s">
        <v>138</v>
      </c>
      <c r="L104" s="32"/>
      <c r="M104" s="168" t="s">
        <v>3</v>
      </c>
      <c r="N104" s="169" t="s">
        <v>46</v>
      </c>
      <c r="O104" s="33"/>
      <c r="P104" s="170">
        <f t="shared" si="1"/>
        <v>0</v>
      </c>
      <c r="Q104" s="170">
        <v>0</v>
      </c>
      <c r="R104" s="170">
        <f t="shared" si="2"/>
        <v>0</v>
      </c>
      <c r="S104" s="170">
        <v>0</v>
      </c>
      <c r="T104" s="171">
        <f t="shared" si="3"/>
        <v>0</v>
      </c>
      <c r="AR104" s="15" t="s">
        <v>139</v>
      </c>
      <c r="AT104" s="15" t="s">
        <v>134</v>
      </c>
      <c r="AU104" s="15" t="s">
        <v>83</v>
      </c>
      <c r="AY104" s="15" t="s">
        <v>132</v>
      </c>
      <c r="BE104" s="172">
        <f t="shared" si="4"/>
        <v>0</v>
      </c>
      <c r="BF104" s="172">
        <f t="shared" si="5"/>
        <v>0</v>
      </c>
      <c r="BG104" s="172">
        <f t="shared" si="6"/>
        <v>0</v>
      </c>
      <c r="BH104" s="172">
        <f t="shared" si="7"/>
        <v>0</v>
      </c>
      <c r="BI104" s="172">
        <f t="shared" si="8"/>
        <v>0</v>
      </c>
      <c r="BJ104" s="15" t="s">
        <v>9</v>
      </c>
      <c r="BK104" s="172">
        <f t="shared" si="9"/>
        <v>0</v>
      </c>
      <c r="BL104" s="15" t="s">
        <v>139</v>
      </c>
      <c r="BM104" s="15" t="s">
        <v>183</v>
      </c>
    </row>
    <row r="105" spans="2:65" s="10" customFormat="1" ht="29.85" customHeight="1" x14ac:dyDescent="0.3">
      <c r="B105" s="146"/>
      <c r="D105" s="157" t="s">
        <v>74</v>
      </c>
      <c r="E105" s="158" t="s">
        <v>83</v>
      </c>
      <c r="F105" s="158" t="s">
        <v>184</v>
      </c>
      <c r="I105" s="149"/>
      <c r="J105" s="159">
        <f>BK105</f>
        <v>0</v>
      </c>
      <c r="L105" s="146"/>
      <c r="M105" s="151"/>
      <c r="N105" s="152"/>
      <c r="O105" s="152"/>
      <c r="P105" s="153">
        <f>SUM(P106:P120)</f>
        <v>0</v>
      </c>
      <c r="Q105" s="152"/>
      <c r="R105" s="153">
        <f>SUM(R106:R120)</f>
        <v>341.44846168999999</v>
      </c>
      <c r="S105" s="152"/>
      <c r="T105" s="154">
        <f>SUM(T106:T120)</f>
        <v>0</v>
      </c>
      <c r="AR105" s="147" t="s">
        <v>9</v>
      </c>
      <c r="AT105" s="155" t="s">
        <v>74</v>
      </c>
      <c r="AU105" s="155" t="s">
        <v>9</v>
      </c>
      <c r="AY105" s="147" t="s">
        <v>132</v>
      </c>
      <c r="BK105" s="156">
        <f>SUM(BK106:BK120)</f>
        <v>0</v>
      </c>
    </row>
    <row r="106" spans="2:65" s="1" customFormat="1" ht="31.5" customHeight="1" x14ac:dyDescent="0.3">
      <c r="B106" s="160"/>
      <c r="C106" s="161" t="s">
        <v>185</v>
      </c>
      <c r="D106" s="161" t="s">
        <v>134</v>
      </c>
      <c r="E106" s="162" t="s">
        <v>186</v>
      </c>
      <c r="F106" s="163" t="s">
        <v>187</v>
      </c>
      <c r="G106" s="164" t="s">
        <v>188</v>
      </c>
      <c r="H106" s="165">
        <v>80</v>
      </c>
      <c r="I106" s="166"/>
      <c r="J106" s="167">
        <f t="shared" ref="J106:J120" si="10">ROUND(I106*H106,0)</f>
        <v>0</v>
      </c>
      <c r="K106" s="163" t="s">
        <v>138</v>
      </c>
      <c r="L106" s="32"/>
      <c r="M106" s="168" t="s">
        <v>3</v>
      </c>
      <c r="N106" s="169" t="s">
        <v>46</v>
      </c>
      <c r="O106" s="33"/>
      <c r="P106" s="170">
        <f t="shared" ref="P106:P120" si="11">O106*H106</f>
        <v>0</v>
      </c>
      <c r="Q106" s="170">
        <v>1.3999999999999999E-4</v>
      </c>
      <c r="R106" s="170">
        <f t="shared" ref="R106:R120" si="12">Q106*H106</f>
        <v>1.1199999999999998E-2</v>
      </c>
      <c r="S106" s="170">
        <v>0</v>
      </c>
      <c r="T106" s="171">
        <f t="shared" ref="T106:T120" si="13">S106*H106</f>
        <v>0</v>
      </c>
      <c r="AR106" s="15" t="s">
        <v>139</v>
      </c>
      <c r="AT106" s="15" t="s">
        <v>134</v>
      </c>
      <c r="AU106" s="15" t="s">
        <v>83</v>
      </c>
      <c r="AY106" s="15" t="s">
        <v>132</v>
      </c>
      <c r="BE106" s="172">
        <f t="shared" ref="BE106:BE120" si="14">IF(N106="základní",J106,0)</f>
        <v>0</v>
      </c>
      <c r="BF106" s="172">
        <f t="shared" ref="BF106:BF120" si="15">IF(N106="snížená",J106,0)</f>
        <v>0</v>
      </c>
      <c r="BG106" s="172">
        <f t="shared" ref="BG106:BG120" si="16">IF(N106="zákl. přenesená",J106,0)</f>
        <v>0</v>
      </c>
      <c r="BH106" s="172">
        <f t="shared" ref="BH106:BH120" si="17">IF(N106="sníž. přenesená",J106,0)</f>
        <v>0</v>
      </c>
      <c r="BI106" s="172">
        <f t="shared" ref="BI106:BI120" si="18">IF(N106="nulová",J106,0)</f>
        <v>0</v>
      </c>
      <c r="BJ106" s="15" t="s">
        <v>9</v>
      </c>
      <c r="BK106" s="172">
        <f t="shared" ref="BK106:BK120" si="19">ROUND(I106*H106,0)</f>
        <v>0</v>
      </c>
      <c r="BL106" s="15" t="s">
        <v>139</v>
      </c>
      <c r="BM106" s="15" t="s">
        <v>189</v>
      </c>
    </row>
    <row r="107" spans="2:65" s="1" customFormat="1" ht="31.5" customHeight="1" x14ac:dyDescent="0.3">
      <c r="B107" s="160"/>
      <c r="C107" s="161" t="s">
        <v>190</v>
      </c>
      <c r="D107" s="161" t="s">
        <v>134</v>
      </c>
      <c r="E107" s="162" t="s">
        <v>191</v>
      </c>
      <c r="F107" s="163" t="s">
        <v>192</v>
      </c>
      <c r="G107" s="164" t="s">
        <v>188</v>
      </c>
      <c r="H107" s="165">
        <v>80</v>
      </c>
      <c r="I107" s="166"/>
      <c r="J107" s="167">
        <f t="shared" si="10"/>
        <v>0</v>
      </c>
      <c r="K107" s="163" t="s">
        <v>138</v>
      </c>
      <c r="L107" s="32"/>
      <c r="M107" s="168" t="s">
        <v>3</v>
      </c>
      <c r="N107" s="169" t="s">
        <v>46</v>
      </c>
      <c r="O107" s="33"/>
      <c r="P107" s="170">
        <f t="shared" si="11"/>
        <v>0</v>
      </c>
      <c r="Q107" s="170">
        <v>0</v>
      </c>
      <c r="R107" s="170">
        <f t="shared" si="12"/>
        <v>0</v>
      </c>
      <c r="S107" s="170">
        <v>0</v>
      </c>
      <c r="T107" s="171">
        <f t="shared" si="13"/>
        <v>0</v>
      </c>
      <c r="AR107" s="15" t="s">
        <v>139</v>
      </c>
      <c r="AT107" s="15" t="s">
        <v>134</v>
      </c>
      <c r="AU107" s="15" t="s">
        <v>83</v>
      </c>
      <c r="AY107" s="15" t="s">
        <v>132</v>
      </c>
      <c r="BE107" s="172">
        <f t="shared" si="14"/>
        <v>0</v>
      </c>
      <c r="BF107" s="172">
        <f t="shared" si="15"/>
        <v>0</v>
      </c>
      <c r="BG107" s="172">
        <f t="shared" si="16"/>
        <v>0</v>
      </c>
      <c r="BH107" s="172">
        <f t="shared" si="17"/>
        <v>0</v>
      </c>
      <c r="BI107" s="172">
        <f t="shared" si="18"/>
        <v>0</v>
      </c>
      <c r="BJ107" s="15" t="s">
        <v>9</v>
      </c>
      <c r="BK107" s="172">
        <f t="shared" si="19"/>
        <v>0</v>
      </c>
      <c r="BL107" s="15" t="s">
        <v>139</v>
      </c>
      <c r="BM107" s="15" t="s">
        <v>193</v>
      </c>
    </row>
    <row r="108" spans="2:65" s="1" customFormat="1" ht="22.5" customHeight="1" x14ac:dyDescent="0.3">
      <c r="B108" s="160"/>
      <c r="C108" s="173" t="s">
        <v>10</v>
      </c>
      <c r="D108" s="173" t="s">
        <v>194</v>
      </c>
      <c r="E108" s="174" t="s">
        <v>195</v>
      </c>
      <c r="F108" s="175" t="s">
        <v>196</v>
      </c>
      <c r="G108" s="176" t="s">
        <v>137</v>
      </c>
      <c r="H108" s="177">
        <v>7.351</v>
      </c>
      <c r="I108" s="178"/>
      <c r="J108" s="179">
        <f t="shared" si="10"/>
        <v>0</v>
      </c>
      <c r="K108" s="175" t="s">
        <v>138</v>
      </c>
      <c r="L108" s="180"/>
      <c r="M108" s="181" t="s">
        <v>3</v>
      </c>
      <c r="N108" s="182" t="s">
        <v>46</v>
      </c>
      <c r="O108" s="33"/>
      <c r="P108" s="170">
        <f t="shared" si="11"/>
        <v>0</v>
      </c>
      <c r="Q108" s="170">
        <v>2.4289999999999998</v>
      </c>
      <c r="R108" s="170">
        <f t="shared" si="12"/>
        <v>17.855578999999999</v>
      </c>
      <c r="S108" s="170">
        <v>0</v>
      </c>
      <c r="T108" s="171">
        <f t="shared" si="13"/>
        <v>0</v>
      </c>
      <c r="AR108" s="15" t="s">
        <v>163</v>
      </c>
      <c r="AT108" s="15" t="s">
        <v>194</v>
      </c>
      <c r="AU108" s="15" t="s">
        <v>83</v>
      </c>
      <c r="AY108" s="15" t="s">
        <v>132</v>
      </c>
      <c r="BE108" s="172">
        <f t="shared" si="14"/>
        <v>0</v>
      </c>
      <c r="BF108" s="172">
        <f t="shared" si="15"/>
        <v>0</v>
      </c>
      <c r="BG108" s="172">
        <f t="shared" si="16"/>
        <v>0</v>
      </c>
      <c r="BH108" s="172">
        <f t="shared" si="17"/>
        <v>0</v>
      </c>
      <c r="BI108" s="172">
        <f t="shared" si="18"/>
        <v>0</v>
      </c>
      <c r="BJ108" s="15" t="s">
        <v>9</v>
      </c>
      <c r="BK108" s="172">
        <f t="shared" si="19"/>
        <v>0</v>
      </c>
      <c r="BL108" s="15" t="s">
        <v>139</v>
      </c>
      <c r="BM108" s="15" t="s">
        <v>197</v>
      </c>
    </row>
    <row r="109" spans="2:65" s="1" customFormat="1" ht="22.5" customHeight="1" x14ac:dyDescent="0.3">
      <c r="B109" s="160"/>
      <c r="C109" s="161" t="s">
        <v>198</v>
      </c>
      <c r="D109" s="161" t="s">
        <v>134</v>
      </c>
      <c r="E109" s="162" t="s">
        <v>199</v>
      </c>
      <c r="F109" s="163" t="s">
        <v>200</v>
      </c>
      <c r="G109" s="164" t="s">
        <v>177</v>
      </c>
      <c r="H109" s="165">
        <v>0.84799999999999998</v>
      </c>
      <c r="I109" s="166"/>
      <c r="J109" s="167">
        <f t="shared" si="10"/>
        <v>0</v>
      </c>
      <c r="K109" s="163" t="s">
        <v>138</v>
      </c>
      <c r="L109" s="32"/>
      <c r="M109" s="168" t="s">
        <v>3</v>
      </c>
      <c r="N109" s="169" t="s">
        <v>46</v>
      </c>
      <c r="O109" s="33"/>
      <c r="P109" s="170">
        <f t="shared" si="11"/>
        <v>0</v>
      </c>
      <c r="Q109" s="170">
        <v>1.1133200000000001</v>
      </c>
      <c r="R109" s="170">
        <f t="shared" si="12"/>
        <v>0.94409536000000005</v>
      </c>
      <c r="S109" s="170">
        <v>0</v>
      </c>
      <c r="T109" s="171">
        <f t="shared" si="13"/>
        <v>0</v>
      </c>
      <c r="AR109" s="15" t="s">
        <v>139</v>
      </c>
      <c r="AT109" s="15" t="s">
        <v>134</v>
      </c>
      <c r="AU109" s="15" t="s">
        <v>83</v>
      </c>
      <c r="AY109" s="15" t="s">
        <v>132</v>
      </c>
      <c r="BE109" s="172">
        <f t="shared" si="14"/>
        <v>0</v>
      </c>
      <c r="BF109" s="172">
        <f t="shared" si="15"/>
        <v>0</v>
      </c>
      <c r="BG109" s="172">
        <f t="shared" si="16"/>
        <v>0</v>
      </c>
      <c r="BH109" s="172">
        <f t="shared" si="17"/>
        <v>0</v>
      </c>
      <c r="BI109" s="172">
        <f t="shared" si="18"/>
        <v>0</v>
      </c>
      <c r="BJ109" s="15" t="s">
        <v>9</v>
      </c>
      <c r="BK109" s="172">
        <f t="shared" si="19"/>
        <v>0</v>
      </c>
      <c r="BL109" s="15" t="s">
        <v>139</v>
      </c>
      <c r="BM109" s="15" t="s">
        <v>201</v>
      </c>
    </row>
    <row r="110" spans="2:65" s="1" customFormat="1" ht="31.5" customHeight="1" x14ac:dyDescent="0.3">
      <c r="B110" s="160"/>
      <c r="C110" s="161" t="s">
        <v>202</v>
      </c>
      <c r="D110" s="161" t="s">
        <v>134</v>
      </c>
      <c r="E110" s="162" t="s">
        <v>203</v>
      </c>
      <c r="F110" s="163" t="s">
        <v>204</v>
      </c>
      <c r="G110" s="164" t="s">
        <v>137</v>
      </c>
      <c r="H110" s="165">
        <v>84.688999999999993</v>
      </c>
      <c r="I110" s="166"/>
      <c r="J110" s="167">
        <f t="shared" si="10"/>
        <v>0</v>
      </c>
      <c r="K110" s="163" t="s">
        <v>138</v>
      </c>
      <c r="L110" s="32"/>
      <c r="M110" s="168" t="s">
        <v>3</v>
      </c>
      <c r="N110" s="169" t="s">
        <v>46</v>
      </c>
      <c r="O110" s="33"/>
      <c r="P110" s="170">
        <f t="shared" si="11"/>
        <v>0</v>
      </c>
      <c r="Q110" s="170">
        <v>2.16</v>
      </c>
      <c r="R110" s="170">
        <f t="shared" si="12"/>
        <v>182.92823999999999</v>
      </c>
      <c r="S110" s="170">
        <v>0</v>
      </c>
      <c r="T110" s="171">
        <f t="shared" si="13"/>
        <v>0</v>
      </c>
      <c r="AR110" s="15" t="s">
        <v>139</v>
      </c>
      <c r="AT110" s="15" t="s">
        <v>134</v>
      </c>
      <c r="AU110" s="15" t="s">
        <v>83</v>
      </c>
      <c r="AY110" s="15" t="s">
        <v>132</v>
      </c>
      <c r="BE110" s="172">
        <f t="shared" si="14"/>
        <v>0</v>
      </c>
      <c r="BF110" s="172">
        <f t="shared" si="15"/>
        <v>0</v>
      </c>
      <c r="BG110" s="172">
        <f t="shared" si="16"/>
        <v>0</v>
      </c>
      <c r="BH110" s="172">
        <f t="shared" si="17"/>
        <v>0</v>
      </c>
      <c r="BI110" s="172">
        <f t="shared" si="18"/>
        <v>0</v>
      </c>
      <c r="BJ110" s="15" t="s">
        <v>9</v>
      </c>
      <c r="BK110" s="172">
        <f t="shared" si="19"/>
        <v>0</v>
      </c>
      <c r="BL110" s="15" t="s">
        <v>139</v>
      </c>
      <c r="BM110" s="15" t="s">
        <v>205</v>
      </c>
    </row>
    <row r="111" spans="2:65" s="1" customFormat="1" ht="31.5" customHeight="1" x14ac:dyDescent="0.3">
      <c r="B111" s="160"/>
      <c r="C111" s="161" t="s">
        <v>206</v>
      </c>
      <c r="D111" s="161" t="s">
        <v>134</v>
      </c>
      <c r="E111" s="162" t="s">
        <v>207</v>
      </c>
      <c r="F111" s="163" t="s">
        <v>208</v>
      </c>
      <c r="G111" s="164" t="s">
        <v>137</v>
      </c>
      <c r="H111" s="165">
        <v>33.875</v>
      </c>
      <c r="I111" s="166"/>
      <c r="J111" s="167">
        <f t="shared" si="10"/>
        <v>0</v>
      </c>
      <c r="K111" s="163" t="s">
        <v>138</v>
      </c>
      <c r="L111" s="32"/>
      <c r="M111" s="168" t="s">
        <v>3</v>
      </c>
      <c r="N111" s="169" t="s">
        <v>46</v>
      </c>
      <c r="O111" s="33"/>
      <c r="P111" s="170">
        <f t="shared" si="11"/>
        <v>0</v>
      </c>
      <c r="Q111" s="170">
        <v>2.2563399999999998</v>
      </c>
      <c r="R111" s="170">
        <f t="shared" si="12"/>
        <v>76.433517499999994</v>
      </c>
      <c r="S111" s="170">
        <v>0</v>
      </c>
      <c r="T111" s="171">
        <f t="shared" si="13"/>
        <v>0</v>
      </c>
      <c r="AR111" s="15" t="s">
        <v>139</v>
      </c>
      <c r="AT111" s="15" t="s">
        <v>134</v>
      </c>
      <c r="AU111" s="15" t="s">
        <v>83</v>
      </c>
      <c r="AY111" s="15" t="s">
        <v>132</v>
      </c>
      <c r="BE111" s="172">
        <f t="shared" si="14"/>
        <v>0</v>
      </c>
      <c r="BF111" s="172">
        <f t="shared" si="15"/>
        <v>0</v>
      </c>
      <c r="BG111" s="172">
        <f t="shared" si="16"/>
        <v>0</v>
      </c>
      <c r="BH111" s="172">
        <f t="shared" si="17"/>
        <v>0</v>
      </c>
      <c r="BI111" s="172">
        <f t="shared" si="18"/>
        <v>0</v>
      </c>
      <c r="BJ111" s="15" t="s">
        <v>9</v>
      </c>
      <c r="BK111" s="172">
        <f t="shared" si="19"/>
        <v>0</v>
      </c>
      <c r="BL111" s="15" t="s">
        <v>139</v>
      </c>
      <c r="BM111" s="15" t="s">
        <v>209</v>
      </c>
    </row>
    <row r="112" spans="2:65" s="1" customFormat="1" ht="22.5" customHeight="1" x14ac:dyDescent="0.3">
      <c r="B112" s="160"/>
      <c r="C112" s="161" t="s">
        <v>210</v>
      </c>
      <c r="D112" s="161" t="s">
        <v>134</v>
      </c>
      <c r="E112" s="162" t="s">
        <v>211</v>
      </c>
      <c r="F112" s="163" t="s">
        <v>212</v>
      </c>
      <c r="G112" s="164" t="s">
        <v>177</v>
      </c>
      <c r="H112" s="165">
        <v>2.23</v>
      </c>
      <c r="I112" s="166"/>
      <c r="J112" s="167">
        <f t="shared" si="10"/>
        <v>0</v>
      </c>
      <c r="K112" s="163" t="s">
        <v>138</v>
      </c>
      <c r="L112" s="32"/>
      <c r="M112" s="168" t="s">
        <v>3</v>
      </c>
      <c r="N112" s="169" t="s">
        <v>46</v>
      </c>
      <c r="O112" s="33"/>
      <c r="P112" s="170">
        <f t="shared" si="11"/>
        <v>0</v>
      </c>
      <c r="Q112" s="170">
        <v>1.0530600000000001</v>
      </c>
      <c r="R112" s="170">
        <f t="shared" si="12"/>
        <v>2.3483238000000002</v>
      </c>
      <c r="S112" s="170">
        <v>0</v>
      </c>
      <c r="T112" s="171">
        <f t="shared" si="13"/>
        <v>0</v>
      </c>
      <c r="AR112" s="15" t="s">
        <v>139</v>
      </c>
      <c r="AT112" s="15" t="s">
        <v>134</v>
      </c>
      <c r="AU112" s="15" t="s">
        <v>83</v>
      </c>
      <c r="AY112" s="15" t="s">
        <v>132</v>
      </c>
      <c r="BE112" s="172">
        <f t="shared" si="14"/>
        <v>0</v>
      </c>
      <c r="BF112" s="172">
        <f t="shared" si="15"/>
        <v>0</v>
      </c>
      <c r="BG112" s="172">
        <f t="shared" si="16"/>
        <v>0</v>
      </c>
      <c r="BH112" s="172">
        <f t="shared" si="17"/>
        <v>0</v>
      </c>
      <c r="BI112" s="172">
        <f t="shared" si="18"/>
        <v>0</v>
      </c>
      <c r="BJ112" s="15" t="s">
        <v>9</v>
      </c>
      <c r="BK112" s="172">
        <f t="shared" si="19"/>
        <v>0</v>
      </c>
      <c r="BL112" s="15" t="s">
        <v>139</v>
      </c>
      <c r="BM112" s="15" t="s">
        <v>213</v>
      </c>
    </row>
    <row r="113" spans="2:65" s="1" customFormat="1" ht="31.5" customHeight="1" x14ac:dyDescent="0.3">
      <c r="B113" s="160"/>
      <c r="C113" s="161" t="s">
        <v>214</v>
      </c>
      <c r="D113" s="161" t="s">
        <v>134</v>
      </c>
      <c r="E113" s="162" t="s">
        <v>215</v>
      </c>
      <c r="F113" s="163" t="s">
        <v>216</v>
      </c>
      <c r="G113" s="164" t="s">
        <v>137</v>
      </c>
      <c r="H113" s="165">
        <v>13.462</v>
      </c>
      <c r="I113" s="166"/>
      <c r="J113" s="167">
        <f t="shared" si="10"/>
        <v>0</v>
      </c>
      <c r="K113" s="163" t="s">
        <v>138</v>
      </c>
      <c r="L113" s="32"/>
      <c r="M113" s="168" t="s">
        <v>3</v>
      </c>
      <c r="N113" s="169" t="s">
        <v>46</v>
      </c>
      <c r="O113" s="33"/>
      <c r="P113" s="170">
        <f t="shared" si="11"/>
        <v>0</v>
      </c>
      <c r="Q113" s="170">
        <v>2.2563399999999998</v>
      </c>
      <c r="R113" s="170">
        <f t="shared" si="12"/>
        <v>30.374849079999997</v>
      </c>
      <c r="S113" s="170">
        <v>0</v>
      </c>
      <c r="T113" s="171">
        <f t="shared" si="13"/>
        <v>0</v>
      </c>
      <c r="AR113" s="15" t="s">
        <v>139</v>
      </c>
      <c r="AT113" s="15" t="s">
        <v>134</v>
      </c>
      <c r="AU113" s="15" t="s">
        <v>83</v>
      </c>
      <c r="AY113" s="15" t="s">
        <v>132</v>
      </c>
      <c r="BE113" s="172">
        <f t="shared" si="14"/>
        <v>0</v>
      </c>
      <c r="BF113" s="172">
        <f t="shared" si="15"/>
        <v>0</v>
      </c>
      <c r="BG113" s="172">
        <f t="shared" si="16"/>
        <v>0</v>
      </c>
      <c r="BH113" s="172">
        <f t="shared" si="17"/>
        <v>0</v>
      </c>
      <c r="BI113" s="172">
        <f t="shared" si="18"/>
        <v>0</v>
      </c>
      <c r="BJ113" s="15" t="s">
        <v>9</v>
      </c>
      <c r="BK113" s="172">
        <f t="shared" si="19"/>
        <v>0</v>
      </c>
      <c r="BL113" s="15" t="s">
        <v>139</v>
      </c>
      <c r="BM113" s="15" t="s">
        <v>217</v>
      </c>
    </row>
    <row r="114" spans="2:65" s="1" customFormat="1" ht="44.25" customHeight="1" x14ac:dyDescent="0.3">
      <c r="B114" s="160"/>
      <c r="C114" s="161" t="s">
        <v>8</v>
      </c>
      <c r="D114" s="161" t="s">
        <v>134</v>
      </c>
      <c r="E114" s="162" t="s">
        <v>218</v>
      </c>
      <c r="F114" s="163" t="s">
        <v>219</v>
      </c>
      <c r="G114" s="164" t="s">
        <v>182</v>
      </c>
      <c r="H114" s="165">
        <v>47.866</v>
      </c>
      <c r="I114" s="166"/>
      <c r="J114" s="167">
        <f t="shared" si="10"/>
        <v>0</v>
      </c>
      <c r="K114" s="163" t="s">
        <v>138</v>
      </c>
      <c r="L114" s="32"/>
      <c r="M114" s="168" t="s">
        <v>3</v>
      </c>
      <c r="N114" s="169" t="s">
        <v>46</v>
      </c>
      <c r="O114" s="33"/>
      <c r="P114" s="170">
        <f t="shared" si="11"/>
        <v>0</v>
      </c>
      <c r="Q114" s="170">
        <v>1.0300000000000001E-3</v>
      </c>
      <c r="R114" s="170">
        <f t="shared" si="12"/>
        <v>4.9301980000000002E-2</v>
      </c>
      <c r="S114" s="170">
        <v>0</v>
      </c>
      <c r="T114" s="171">
        <f t="shared" si="13"/>
        <v>0</v>
      </c>
      <c r="AR114" s="15" t="s">
        <v>139</v>
      </c>
      <c r="AT114" s="15" t="s">
        <v>134</v>
      </c>
      <c r="AU114" s="15" t="s">
        <v>83</v>
      </c>
      <c r="AY114" s="15" t="s">
        <v>132</v>
      </c>
      <c r="BE114" s="172">
        <f t="shared" si="14"/>
        <v>0</v>
      </c>
      <c r="BF114" s="172">
        <f t="shared" si="15"/>
        <v>0</v>
      </c>
      <c r="BG114" s="172">
        <f t="shared" si="16"/>
        <v>0</v>
      </c>
      <c r="BH114" s="172">
        <f t="shared" si="17"/>
        <v>0</v>
      </c>
      <c r="BI114" s="172">
        <f t="shared" si="18"/>
        <v>0</v>
      </c>
      <c r="BJ114" s="15" t="s">
        <v>9</v>
      </c>
      <c r="BK114" s="172">
        <f t="shared" si="19"/>
        <v>0</v>
      </c>
      <c r="BL114" s="15" t="s">
        <v>139</v>
      </c>
      <c r="BM114" s="15" t="s">
        <v>220</v>
      </c>
    </row>
    <row r="115" spans="2:65" s="1" customFormat="1" ht="44.25" customHeight="1" x14ac:dyDescent="0.3">
      <c r="B115" s="160"/>
      <c r="C115" s="161" t="s">
        <v>221</v>
      </c>
      <c r="D115" s="161" t="s">
        <v>134</v>
      </c>
      <c r="E115" s="162" t="s">
        <v>222</v>
      </c>
      <c r="F115" s="163" t="s">
        <v>223</v>
      </c>
      <c r="G115" s="164" t="s">
        <v>182</v>
      </c>
      <c r="H115" s="165">
        <v>47.866</v>
      </c>
      <c r="I115" s="166"/>
      <c r="J115" s="167">
        <f t="shared" si="10"/>
        <v>0</v>
      </c>
      <c r="K115" s="163" t="s">
        <v>138</v>
      </c>
      <c r="L115" s="32"/>
      <c r="M115" s="168" t="s">
        <v>3</v>
      </c>
      <c r="N115" s="169" t="s">
        <v>46</v>
      </c>
      <c r="O115" s="33"/>
      <c r="P115" s="170">
        <f t="shared" si="11"/>
        <v>0</v>
      </c>
      <c r="Q115" s="170">
        <v>0</v>
      </c>
      <c r="R115" s="170">
        <f t="shared" si="12"/>
        <v>0</v>
      </c>
      <c r="S115" s="170">
        <v>0</v>
      </c>
      <c r="T115" s="171">
        <f t="shared" si="13"/>
        <v>0</v>
      </c>
      <c r="AR115" s="15" t="s">
        <v>139</v>
      </c>
      <c r="AT115" s="15" t="s">
        <v>134</v>
      </c>
      <c r="AU115" s="15" t="s">
        <v>83</v>
      </c>
      <c r="AY115" s="15" t="s">
        <v>132</v>
      </c>
      <c r="BE115" s="172">
        <f t="shared" si="14"/>
        <v>0</v>
      </c>
      <c r="BF115" s="172">
        <f t="shared" si="15"/>
        <v>0</v>
      </c>
      <c r="BG115" s="172">
        <f t="shared" si="16"/>
        <v>0</v>
      </c>
      <c r="BH115" s="172">
        <f t="shared" si="17"/>
        <v>0</v>
      </c>
      <c r="BI115" s="172">
        <f t="shared" si="18"/>
        <v>0</v>
      </c>
      <c r="BJ115" s="15" t="s">
        <v>9</v>
      </c>
      <c r="BK115" s="172">
        <f t="shared" si="19"/>
        <v>0</v>
      </c>
      <c r="BL115" s="15" t="s">
        <v>139</v>
      </c>
      <c r="BM115" s="15" t="s">
        <v>224</v>
      </c>
    </row>
    <row r="116" spans="2:65" s="1" customFormat="1" ht="22.5" customHeight="1" x14ac:dyDescent="0.3">
      <c r="B116" s="160"/>
      <c r="C116" s="161" t="s">
        <v>225</v>
      </c>
      <c r="D116" s="161" t="s">
        <v>134</v>
      </c>
      <c r="E116" s="162" t="s">
        <v>226</v>
      </c>
      <c r="F116" s="163" t="s">
        <v>227</v>
      </c>
      <c r="G116" s="164" t="s">
        <v>177</v>
      </c>
      <c r="H116" s="165">
        <v>0.24099999999999999</v>
      </c>
      <c r="I116" s="166"/>
      <c r="J116" s="167">
        <f t="shared" si="10"/>
        <v>0</v>
      </c>
      <c r="K116" s="163" t="s">
        <v>138</v>
      </c>
      <c r="L116" s="32"/>
      <c r="M116" s="168" t="s">
        <v>3</v>
      </c>
      <c r="N116" s="169" t="s">
        <v>46</v>
      </c>
      <c r="O116" s="33"/>
      <c r="P116" s="170">
        <f t="shared" si="11"/>
        <v>0</v>
      </c>
      <c r="Q116" s="170">
        <v>1.0601700000000001</v>
      </c>
      <c r="R116" s="170">
        <f t="shared" si="12"/>
        <v>0.25550096999999999</v>
      </c>
      <c r="S116" s="170">
        <v>0</v>
      </c>
      <c r="T116" s="171">
        <f t="shared" si="13"/>
        <v>0</v>
      </c>
      <c r="AR116" s="15" t="s">
        <v>139</v>
      </c>
      <c r="AT116" s="15" t="s">
        <v>134</v>
      </c>
      <c r="AU116" s="15" t="s">
        <v>83</v>
      </c>
      <c r="AY116" s="15" t="s">
        <v>132</v>
      </c>
      <c r="BE116" s="172">
        <f t="shared" si="14"/>
        <v>0</v>
      </c>
      <c r="BF116" s="172">
        <f t="shared" si="15"/>
        <v>0</v>
      </c>
      <c r="BG116" s="172">
        <f t="shared" si="16"/>
        <v>0</v>
      </c>
      <c r="BH116" s="172">
        <f t="shared" si="17"/>
        <v>0</v>
      </c>
      <c r="BI116" s="172">
        <f t="shared" si="18"/>
        <v>0</v>
      </c>
      <c r="BJ116" s="15" t="s">
        <v>9</v>
      </c>
      <c r="BK116" s="172">
        <f t="shared" si="19"/>
        <v>0</v>
      </c>
      <c r="BL116" s="15" t="s">
        <v>139</v>
      </c>
      <c r="BM116" s="15" t="s">
        <v>228</v>
      </c>
    </row>
    <row r="117" spans="2:65" s="1" customFormat="1" ht="31.5" customHeight="1" x14ac:dyDescent="0.3">
      <c r="B117" s="160"/>
      <c r="C117" s="161" t="s">
        <v>229</v>
      </c>
      <c r="D117" s="161" t="s">
        <v>134</v>
      </c>
      <c r="E117" s="162" t="s">
        <v>230</v>
      </c>
      <c r="F117" s="163" t="s">
        <v>231</v>
      </c>
      <c r="G117" s="164" t="s">
        <v>137</v>
      </c>
      <c r="H117" s="165">
        <v>11.904</v>
      </c>
      <c r="I117" s="166"/>
      <c r="J117" s="167">
        <f t="shared" si="10"/>
        <v>0</v>
      </c>
      <c r="K117" s="163" t="s">
        <v>138</v>
      </c>
      <c r="L117" s="32"/>
      <c r="M117" s="168" t="s">
        <v>3</v>
      </c>
      <c r="N117" s="169" t="s">
        <v>46</v>
      </c>
      <c r="O117" s="33"/>
      <c r="P117" s="170">
        <f t="shared" si="11"/>
        <v>0</v>
      </c>
      <c r="Q117" s="170">
        <v>2.45329</v>
      </c>
      <c r="R117" s="170">
        <f t="shared" si="12"/>
        <v>29.203964159999998</v>
      </c>
      <c r="S117" s="170">
        <v>0</v>
      </c>
      <c r="T117" s="171">
        <f t="shared" si="13"/>
        <v>0</v>
      </c>
      <c r="AR117" s="15" t="s">
        <v>139</v>
      </c>
      <c r="AT117" s="15" t="s">
        <v>134</v>
      </c>
      <c r="AU117" s="15" t="s">
        <v>83</v>
      </c>
      <c r="AY117" s="15" t="s">
        <v>132</v>
      </c>
      <c r="BE117" s="172">
        <f t="shared" si="14"/>
        <v>0</v>
      </c>
      <c r="BF117" s="172">
        <f t="shared" si="15"/>
        <v>0</v>
      </c>
      <c r="BG117" s="172">
        <f t="shared" si="16"/>
        <v>0</v>
      </c>
      <c r="BH117" s="172">
        <f t="shared" si="17"/>
        <v>0</v>
      </c>
      <c r="BI117" s="172">
        <f t="shared" si="18"/>
        <v>0</v>
      </c>
      <c r="BJ117" s="15" t="s">
        <v>9</v>
      </c>
      <c r="BK117" s="172">
        <f t="shared" si="19"/>
        <v>0</v>
      </c>
      <c r="BL117" s="15" t="s">
        <v>139</v>
      </c>
      <c r="BM117" s="15" t="s">
        <v>232</v>
      </c>
    </row>
    <row r="118" spans="2:65" s="1" customFormat="1" ht="44.25" customHeight="1" x14ac:dyDescent="0.3">
      <c r="B118" s="160"/>
      <c r="C118" s="161" t="s">
        <v>233</v>
      </c>
      <c r="D118" s="161" t="s">
        <v>134</v>
      </c>
      <c r="E118" s="162" t="s">
        <v>234</v>
      </c>
      <c r="F118" s="163" t="s">
        <v>235</v>
      </c>
      <c r="G118" s="164" t="s">
        <v>182</v>
      </c>
      <c r="H118" s="165">
        <v>33.6</v>
      </c>
      <c r="I118" s="166"/>
      <c r="J118" s="167">
        <f t="shared" si="10"/>
        <v>0</v>
      </c>
      <c r="K118" s="163" t="s">
        <v>138</v>
      </c>
      <c r="L118" s="32"/>
      <c r="M118" s="168" t="s">
        <v>3</v>
      </c>
      <c r="N118" s="169" t="s">
        <v>46</v>
      </c>
      <c r="O118" s="33"/>
      <c r="P118" s="170">
        <f t="shared" si="11"/>
        <v>0</v>
      </c>
      <c r="Q118" s="170">
        <v>1.0300000000000001E-3</v>
      </c>
      <c r="R118" s="170">
        <f t="shared" si="12"/>
        <v>3.4608000000000007E-2</v>
      </c>
      <c r="S118" s="170">
        <v>0</v>
      </c>
      <c r="T118" s="171">
        <f t="shared" si="13"/>
        <v>0</v>
      </c>
      <c r="AR118" s="15" t="s">
        <v>139</v>
      </c>
      <c r="AT118" s="15" t="s">
        <v>134</v>
      </c>
      <c r="AU118" s="15" t="s">
        <v>83</v>
      </c>
      <c r="AY118" s="15" t="s">
        <v>132</v>
      </c>
      <c r="BE118" s="172">
        <f t="shared" si="14"/>
        <v>0</v>
      </c>
      <c r="BF118" s="172">
        <f t="shared" si="15"/>
        <v>0</v>
      </c>
      <c r="BG118" s="172">
        <f t="shared" si="16"/>
        <v>0</v>
      </c>
      <c r="BH118" s="172">
        <f t="shared" si="17"/>
        <v>0</v>
      </c>
      <c r="BI118" s="172">
        <f t="shared" si="18"/>
        <v>0</v>
      </c>
      <c r="BJ118" s="15" t="s">
        <v>9</v>
      </c>
      <c r="BK118" s="172">
        <f t="shared" si="19"/>
        <v>0</v>
      </c>
      <c r="BL118" s="15" t="s">
        <v>139</v>
      </c>
      <c r="BM118" s="15" t="s">
        <v>236</v>
      </c>
    </row>
    <row r="119" spans="2:65" s="1" customFormat="1" ht="44.25" customHeight="1" x14ac:dyDescent="0.3">
      <c r="B119" s="160"/>
      <c r="C119" s="161" t="s">
        <v>237</v>
      </c>
      <c r="D119" s="161" t="s">
        <v>134</v>
      </c>
      <c r="E119" s="162" t="s">
        <v>238</v>
      </c>
      <c r="F119" s="163" t="s">
        <v>239</v>
      </c>
      <c r="G119" s="164" t="s">
        <v>182</v>
      </c>
      <c r="H119" s="165">
        <v>33.6</v>
      </c>
      <c r="I119" s="166"/>
      <c r="J119" s="167">
        <f t="shared" si="10"/>
        <v>0</v>
      </c>
      <c r="K119" s="163" t="s">
        <v>138</v>
      </c>
      <c r="L119" s="32"/>
      <c r="M119" s="168" t="s">
        <v>3</v>
      </c>
      <c r="N119" s="169" t="s">
        <v>46</v>
      </c>
      <c r="O119" s="33"/>
      <c r="P119" s="170">
        <f t="shared" si="11"/>
        <v>0</v>
      </c>
      <c r="Q119" s="170">
        <v>0</v>
      </c>
      <c r="R119" s="170">
        <f t="shared" si="12"/>
        <v>0</v>
      </c>
      <c r="S119" s="170">
        <v>0</v>
      </c>
      <c r="T119" s="171">
        <f t="shared" si="13"/>
        <v>0</v>
      </c>
      <c r="AR119" s="15" t="s">
        <v>139</v>
      </c>
      <c r="AT119" s="15" t="s">
        <v>134</v>
      </c>
      <c r="AU119" s="15" t="s">
        <v>83</v>
      </c>
      <c r="AY119" s="15" t="s">
        <v>132</v>
      </c>
      <c r="BE119" s="172">
        <f t="shared" si="14"/>
        <v>0</v>
      </c>
      <c r="BF119" s="172">
        <f t="shared" si="15"/>
        <v>0</v>
      </c>
      <c r="BG119" s="172">
        <f t="shared" si="16"/>
        <v>0</v>
      </c>
      <c r="BH119" s="172">
        <f t="shared" si="17"/>
        <v>0</v>
      </c>
      <c r="BI119" s="172">
        <f t="shared" si="18"/>
        <v>0</v>
      </c>
      <c r="BJ119" s="15" t="s">
        <v>9</v>
      </c>
      <c r="BK119" s="172">
        <f t="shared" si="19"/>
        <v>0</v>
      </c>
      <c r="BL119" s="15" t="s">
        <v>139</v>
      </c>
      <c r="BM119" s="15" t="s">
        <v>240</v>
      </c>
    </row>
    <row r="120" spans="2:65" s="1" customFormat="1" ht="22.5" customHeight="1" x14ac:dyDescent="0.3">
      <c r="B120" s="160"/>
      <c r="C120" s="161" t="s">
        <v>241</v>
      </c>
      <c r="D120" s="161" t="s">
        <v>134</v>
      </c>
      <c r="E120" s="162" t="s">
        <v>242</v>
      </c>
      <c r="F120" s="163" t="s">
        <v>243</v>
      </c>
      <c r="G120" s="164" t="s">
        <v>177</v>
      </c>
      <c r="H120" s="165">
        <v>0.95199999999999996</v>
      </c>
      <c r="I120" s="166"/>
      <c r="J120" s="167">
        <f t="shared" si="10"/>
        <v>0</v>
      </c>
      <c r="K120" s="163" t="s">
        <v>138</v>
      </c>
      <c r="L120" s="32"/>
      <c r="M120" s="168" t="s">
        <v>3</v>
      </c>
      <c r="N120" s="169" t="s">
        <v>46</v>
      </c>
      <c r="O120" s="33"/>
      <c r="P120" s="170">
        <f t="shared" si="11"/>
        <v>0</v>
      </c>
      <c r="Q120" s="170">
        <v>1.0601700000000001</v>
      </c>
      <c r="R120" s="170">
        <f t="shared" si="12"/>
        <v>1.0092818400000001</v>
      </c>
      <c r="S120" s="170">
        <v>0</v>
      </c>
      <c r="T120" s="171">
        <f t="shared" si="13"/>
        <v>0</v>
      </c>
      <c r="AR120" s="15" t="s">
        <v>139</v>
      </c>
      <c r="AT120" s="15" t="s">
        <v>134</v>
      </c>
      <c r="AU120" s="15" t="s">
        <v>83</v>
      </c>
      <c r="AY120" s="15" t="s">
        <v>132</v>
      </c>
      <c r="BE120" s="172">
        <f t="shared" si="14"/>
        <v>0</v>
      </c>
      <c r="BF120" s="172">
        <f t="shared" si="15"/>
        <v>0</v>
      </c>
      <c r="BG120" s="172">
        <f t="shared" si="16"/>
        <v>0</v>
      </c>
      <c r="BH120" s="172">
        <f t="shared" si="17"/>
        <v>0</v>
      </c>
      <c r="BI120" s="172">
        <f t="shared" si="18"/>
        <v>0</v>
      </c>
      <c r="BJ120" s="15" t="s">
        <v>9</v>
      </c>
      <c r="BK120" s="172">
        <f t="shared" si="19"/>
        <v>0</v>
      </c>
      <c r="BL120" s="15" t="s">
        <v>139</v>
      </c>
      <c r="BM120" s="15" t="s">
        <v>244</v>
      </c>
    </row>
    <row r="121" spans="2:65" s="10" customFormat="1" ht="29.85" customHeight="1" x14ac:dyDescent="0.3">
      <c r="B121" s="146"/>
      <c r="D121" s="157" t="s">
        <v>74</v>
      </c>
      <c r="E121" s="158" t="s">
        <v>144</v>
      </c>
      <c r="F121" s="158" t="s">
        <v>245</v>
      </c>
      <c r="I121" s="149"/>
      <c r="J121" s="159">
        <f>BK121</f>
        <v>0</v>
      </c>
      <c r="L121" s="146"/>
      <c r="M121" s="151"/>
      <c r="N121" s="152"/>
      <c r="O121" s="152"/>
      <c r="P121" s="153">
        <f>P122</f>
        <v>0</v>
      </c>
      <c r="Q121" s="152"/>
      <c r="R121" s="153">
        <f>R122</f>
        <v>22.32025264</v>
      </c>
      <c r="S121" s="152"/>
      <c r="T121" s="154">
        <f>T122</f>
        <v>0</v>
      </c>
      <c r="AR121" s="147" t="s">
        <v>9</v>
      </c>
      <c r="AT121" s="155" t="s">
        <v>74</v>
      </c>
      <c r="AU121" s="155" t="s">
        <v>9</v>
      </c>
      <c r="AY121" s="147" t="s">
        <v>132</v>
      </c>
      <c r="BK121" s="156">
        <f>BK122</f>
        <v>0</v>
      </c>
    </row>
    <row r="122" spans="2:65" s="1" customFormat="1" ht="31.5" customHeight="1" x14ac:dyDescent="0.3">
      <c r="B122" s="160"/>
      <c r="C122" s="161" t="s">
        <v>246</v>
      </c>
      <c r="D122" s="161" t="s">
        <v>134</v>
      </c>
      <c r="E122" s="162" t="s">
        <v>247</v>
      </c>
      <c r="F122" s="163" t="s">
        <v>248</v>
      </c>
      <c r="G122" s="164" t="s">
        <v>182</v>
      </c>
      <c r="H122" s="165">
        <v>85.456000000000003</v>
      </c>
      <c r="I122" s="166"/>
      <c r="J122" s="167">
        <f>ROUND(I122*H122,0)</f>
        <v>0</v>
      </c>
      <c r="K122" s="163" t="s">
        <v>138</v>
      </c>
      <c r="L122" s="32"/>
      <c r="M122" s="168" t="s">
        <v>3</v>
      </c>
      <c r="N122" s="169" t="s">
        <v>46</v>
      </c>
      <c r="O122" s="33"/>
      <c r="P122" s="170">
        <f>O122*H122</f>
        <v>0</v>
      </c>
      <c r="Q122" s="170">
        <v>0.26118999999999998</v>
      </c>
      <c r="R122" s="170">
        <f>Q122*H122</f>
        <v>22.32025264</v>
      </c>
      <c r="S122" s="170">
        <v>0</v>
      </c>
      <c r="T122" s="171">
        <f>S122*H122</f>
        <v>0</v>
      </c>
      <c r="AR122" s="15" t="s">
        <v>139</v>
      </c>
      <c r="AT122" s="15" t="s">
        <v>134</v>
      </c>
      <c r="AU122" s="15" t="s">
        <v>83</v>
      </c>
      <c r="AY122" s="15" t="s">
        <v>132</v>
      </c>
      <c r="BE122" s="172">
        <f>IF(N122="základní",J122,0)</f>
        <v>0</v>
      </c>
      <c r="BF122" s="172">
        <f>IF(N122="snížená",J122,0)</f>
        <v>0</v>
      </c>
      <c r="BG122" s="172">
        <f>IF(N122="zákl. přenesená",J122,0)</f>
        <v>0</v>
      </c>
      <c r="BH122" s="172">
        <f>IF(N122="sníž. přenesená",J122,0)</f>
        <v>0</v>
      </c>
      <c r="BI122" s="172">
        <f>IF(N122="nulová",J122,0)</f>
        <v>0</v>
      </c>
      <c r="BJ122" s="15" t="s">
        <v>9</v>
      </c>
      <c r="BK122" s="172">
        <f>ROUND(I122*H122,0)</f>
        <v>0</v>
      </c>
      <c r="BL122" s="15" t="s">
        <v>139</v>
      </c>
      <c r="BM122" s="15" t="s">
        <v>249</v>
      </c>
    </row>
    <row r="123" spans="2:65" s="10" customFormat="1" ht="29.85" customHeight="1" x14ac:dyDescent="0.3">
      <c r="B123" s="146"/>
      <c r="D123" s="157" t="s">
        <v>74</v>
      </c>
      <c r="E123" s="158" t="s">
        <v>155</v>
      </c>
      <c r="F123" s="158" t="s">
        <v>250</v>
      </c>
      <c r="I123" s="149"/>
      <c r="J123" s="159">
        <f>BK123</f>
        <v>0</v>
      </c>
      <c r="L123" s="146"/>
      <c r="M123" s="151"/>
      <c r="N123" s="152"/>
      <c r="O123" s="152"/>
      <c r="P123" s="153">
        <f>SUM(P124:P134)</f>
        <v>0</v>
      </c>
      <c r="Q123" s="152"/>
      <c r="R123" s="153">
        <f>SUM(R124:R134)</f>
        <v>146.86267803999999</v>
      </c>
      <c r="S123" s="152"/>
      <c r="T123" s="154">
        <f>SUM(T124:T134)</f>
        <v>0</v>
      </c>
      <c r="AR123" s="147" t="s">
        <v>9</v>
      </c>
      <c r="AT123" s="155" t="s">
        <v>74</v>
      </c>
      <c r="AU123" s="155" t="s">
        <v>9</v>
      </c>
      <c r="AY123" s="147" t="s">
        <v>132</v>
      </c>
      <c r="BK123" s="156">
        <f>SUM(BK124:BK134)</f>
        <v>0</v>
      </c>
    </row>
    <row r="124" spans="2:65" s="1" customFormat="1" ht="31.5" customHeight="1" x14ac:dyDescent="0.3">
      <c r="B124" s="160"/>
      <c r="C124" s="161" t="s">
        <v>251</v>
      </c>
      <c r="D124" s="161" t="s">
        <v>134</v>
      </c>
      <c r="E124" s="162" t="s">
        <v>252</v>
      </c>
      <c r="F124" s="163" t="s">
        <v>253</v>
      </c>
      <c r="G124" s="164" t="s">
        <v>182</v>
      </c>
      <c r="H124" s="165">
        <v>84.616</v>
      </c>
      <c r="I124" s="166"/>
      <c r="J124" s="167">
        <f t="shared" ref="J124:J134" si="20">ROUND(I124*H124,0)</f>
        <v>0</v>
      </c>
      <c r="K124" s="163" t="s">
        <v>138</v>
      </c>
      <c r="L124" s="32"/>
      <c r="M124" s="168" t="s">
        <v>3</v>
      </c>
      <c r="N124" s="169" t="s">
        <v>46</v>
      </c>
      <c r="O124" s="33"/>
      <c r="P124" s="170">
        <f t="shared" ref="P124:P134" si="21">O124*H124</f>
        <v>0</v>
      </c>
      <c r="Q124" s="170">
        <v>7.3499999999999998E-3</v>
      </c>
      <c r="R124" s="170">
        <f t="shared" ref="R124:R134" si="22">Q124*H124</f>
        <v>0.62192760000000002</v>
      </c>
      <c r="S124" s="170">
        <v>0</v>
      </c>
      <c r="T124" s="171">
        <f t="shared" ref="T124:T134" si="23">S124*H124</f>
        <v>0</v>
      </c>
      <c r="AR124" s="15" t="s">
        <v>139</v>
      </c>
      <c r="AT124" s="15" t="s">
        <v>134</v>
      </c>
      <c r="AU124" s="15" t="s">
        <v>83</v>
      </c>
      <c r="AY124" s="15" t="s">
        <v>132</v>
      </c>
      <c r="BE124" s="172">
        <f t="shared" ref="BE124:BE134" si="24">IF(N124="základní",J124,0)</f>
        <v>0</v>
      </c>
      <c r="BF124" s="172">
        <f t="shared" ref="BF124:BF134" si="25">IF(N124="snížená",J124,0)</f>
        <v>0</v>
      </c>
      <c r="BG124" s="172">
        <f t="shared" ref="BG124:BG134" si="26">IF(N124="zákl. přenesená",J124,0)</f>
        <v>0</v>
      </c>
      <c r="BH124" s="172">
        <f t="shared" ref="BH124:BH134" si="27">IF(N124="sníž. přenesená",J124,0)</f>
        <v>0</v>
      </c>
      <c r="BI124" s="172">
        <f t="shared" ref="BI124:BI134" si="28">IF(N124="nulová",J124,0)</f>
        <v>0</v>
      </c>
      <c r="BJ124" s="15" t="s">
        <v>9</v>
      </c>
      <c r="BK124" s="172">
        <f t="shared" ref="BK124:BK134" si="29">ROUND(I124*H124,0)</f>
        <v>0</v>
      </c>
      <c r="BL124" s="15" t="s">
        <v>139</v>
      </c>
      <c r="BM124" s="15" t="s">
        <v>254</v>
      </c>
    </row>
    <row r="125" spans="2:65" s="1" customFormat="1" ht="31.5" customHeight="1" x14ac:dyDescent="0.3">
      <c r="B125" s="160"/>
      <c r="C125" s="161" t="s">
        <v>255</v>
      </c>
      <c r="D125" s="161" t="s">
        <v>134</v>
      </c>
      <c r="E125" s="162" t="s">
        <v>256</v>
      </c>
      <c r="F125" s="163" t="s">
        <v>257</v>
      </c>
      <c r="G125" s="164" t="s">
        <v>182</v>
      </c>
      <c r="H125" s="165">
        <v>84.616</v>
      </c>
      <c r="I125" s="166"/>
      <c r="J125" s="167">
        <f t="shared" si="20"/>
        <v>0</v>
      </c>
      <c r="K125" s="163" t="s">
        <v>138</v>
      </c>
      <c r="L125" s="32"/>
      <c r="M125" s="168" t="s">
        <v>3</v>
      </c>
      <c r="N125" s="169" t="s">
        <v>46</v>
      </c>
      <c r="O125" s="33"/>
      <c r="P125" s="170">
        <f t="shared" si="21"/>
        <v>0</v>
      </c>
      <c r="Q125" s="170">
        <v>1.8380000000000001E-2</v>
      </c>
      <c r="R125" s="170">
        <f t="shared" si="22"/>
        <v>1.55524208</v>
      </c>
      <c r="S125" s="170">
        <v>0</v>
      </c>
      <c r="T125" s="171">
        <f t="shared" si="23"/>
        <v>0</v>
      </c>
      <c r="AR125" s="15" t="s">
        <v>139</v>
      </c>
      <c r="AT125" s="15" t="s">
        <v>134</v>
      </c>
      <c r="AU125" s="15" t="s">
        <v>83</v>
      </c>
      <c r="AY125" s="15" t="s">
        <v>132</v>
      </c>
      <c r="BE125" s="172">
        <f t="shared" si="24"/>
        <v>0</v>
      </c>
      <c r="BF125" s="172">
        <f t="shared" si="25"/>
        <v>0</v>
      </c>
      <c r="BG125" s="172">
        <f t="shared" si="26"/>
        <v>0</v>
      </c>
      <c r="BH125" s="172">
        <f t="shared" si="27"/>
        <v>0</v>
      </c>
      <c r="BI125" s="172">
        <f t="shared" si="28"/>
        <v>0</v>
      </c>
      <c r="BJ125" s="15" t="s">
        <v>9</v>
      </c>
      <c r="BK125" s="172">
        <f t="shared" si="29"/>
        <v>0</v>
      </c>
      <c r="BL125" s="15" t="s">
        <v>139</v>
      </c>
      <c r="BM125" s="15" t="s">
        <v>258</v>
      </c>
    </row>
    <row r="126" spans="2:65" s="1" customFormat="1" ht="31.5" customHeight="1" x14ac:dyDescent="0.3">
      <c r="B126" s="160"/>
      <c r="C126" s="161" t="s">
        <v>259</v>
      </c>
      <c r="D126" s="161" t="s">
        <v>134</v>
      </c>
      <c r="E126" s="162" t="s">
        <v>260</v>
      </c>
      <c r="F126" s="163" t="s">
        <v>261</v>
      </c>
      <c r="G126" s="164" t="s">
        <v>182</v>
      </c>
      <c r="H126" s="165">
        <v>86.296000000000006</v>
      </c>
      <c r="I126" s="166"/>
      <c r="J126" s="167">
        <f t="shared" si="20"/>
        <v>0</v>
      </c>
      <c r="K126" s="163" t="s">
        <v>138</v>
      </c>
      <c r="L126" s="32"/>
      <c r="M126" s="168" t="s">
        <v>3</v>
      </c>
      <c r="N126" s="169" t="s">
        <v>46</v>
      </c>
      <c r="O126" s="33"/>
      <c r="P126" s="170">
        <f t="shared" si="21"/>
        <v>0</v>
      </c>
      <c r="Q126" s="170">
        <v>7.3499999999999998E-3</v>
      </c>
      <c r="R126" s="170">
        <f t="shared" si="22"/>
        <v>0.63427560000000005</v>
      </c>
      <c r="S126" s="170">
        <v>0</v>
      </c>
      <c r="T126" s="171">
        <f t="shared" si="23"/>
        <v>0</v>
      </c>
      <c r="AR126" s="15" t="s">
        <v>139</v>
      </c>
      <c r="AT126" s="15" t="s">
        <v>134</v>
      </c>
      <c r="AU126" s="15" t="s">
        <v>83</v>
      </c>
      <c r="AY126" s="15" t="s">
        <v>132</v>
      </c>
      <c r="BE126" s="172">
        <f t="shared" si="24"/>
        <v>0</v>
      </c>
      <c r="BF126" s="172">
        <f t="shared" si="25"/>
        <v>0</v>
      </c>
      <c r="BG126" s="172">
        <f t="shared" si="26"/>
        <v>0</v>
      </c>
      <c r="BH126" s="172">
        <f t="shared" si="27"/>
        <v>0</v>
      </c>
      <c r="BI126" s="172">
        <f t="shared" si="28"/>
        <v>0</v>
      </c>
      <c r="BJ126" s="15" t="s">
        <v>9</v>
      </c>
      <c r="BK126" s="172">
        <f t="shared" si="29"/>
        <v>0</v>
      </c>
      <c r="BL126" s="15" t="s">
        <v>139</v>
      </c>
      <c r="BM126" s="15" t="s">
        <v>262</v>
      </c>
    </row>
    <row r="127" spans="2:65" s="1" customFormat="1" ht="31.5" customHeight="1" x14ac:dyDescent="0.3">
      <c r="B127" s="160"/>
      <c r="C127" s="161" t="s">
        <v>263</v>
      </c>
      <c r="D127" s="161" t="s">
        <v>134</v>
      </c>
      <c r="E127" s="162" t="s">
        <v>264</v>
      </c>
      <c r="F127" s="163" t="s">
        <v>265</v>
      </c>
      <c r="G127" s="164" t="s">
        <v>182</v>
      </c>
      <c r="H127" s="165">
        <v>86.296000000000006</v>
      </c>
      <c r="I127" s="166"/>
      <c r="J127" s="167">
        <f t="shared" si="20"/>
        <v>0</v>
      </c>
      <c r="K127" s="163" t="s">
        <v>138</v>
      </c>
      <c r="L127" s="32"/>
      <c r="M127" s="168" t="s">
        <v>3</v>
      </c>
      <c r="N127" s="169" t="s">
        <v>46</v>
      </c>
      <c r="O127" s="33"/>
      <c r="P127" s="170">
        <f t="shared" si="21"/>
        <v>0</v>
      </c>
      <c r="Q127" s="170">
        <v>2.6360000000000001E-2</v>
      </c>
      <c r="R127" s="170">
        <f t="shared" si="22"/>
        <v>2.2747625600000001</v>
      </c>
      <c r="S127" s="170">
        <v>0</v>
      </c>
      <c r="T127" s="171">
        <f t="shared" si="23"/>
        <v>0</v>
      </c>
      <c r="AR127" s="15" t="s">
        <v>139</v>
      </c>
      <c r="AT127" s="15" t="s">
        <v>134</v>
      </c>
      <c r="AU127" s="15" t="s">
        <v>83</v>
      </c>
      <c r="AY127" s="15" t="s">
        <v>132</v>
      </c>
      <c r="BE127" s="172">
        <f t="shared" si="24"/>
        <v>0</v>
      </c>
      <c r="BF127" s="172">
        <f t="shared" si="25"/>
        <v>0</v>
      </c>
      <c r="BG127" s="172">
        <f t="shared" si="26"/>
        <v>0</v>
      </c>
      <c r="BH127" s="172">
        <f t="shared" si="27"/>
        <v>0</v>
      </c>
      <c r="BI127" s="172">
        <f t="shared" si="28"/>
        <v>0</v>
      </c>
      <c r="BJ127" s="15" t="s">
        <v>9</v>
      </c>
      <c r="BK127" s="172">
        <f t="shared" si="29"/>
        <v>0</v>
      </c>
      <c r="BL127" s="15" t="s">
        <v>139</v>
      </c>
      <c r="BM127" s="15" t="s">
        <v>266</v>
      </c>
    </row>
    <row r="128" spans="2:65" s="1" customFormat="1" ht="31.5" customHeight="1" x14ac:dyDescent="0.3">
      <c r="B128" s="160"/>
      <c r="C128" s="161" t="s">
        <v>267</v>
      </c>
      <c r="D128" s="161" t="s">
        <v>134</v>
      </c>
      <c r="E128" s="162" t="s">
        <v>268</v>
      </c>
      <c r="F128" s="163" t="s">
        <v>269</v>
      </c>
      <c r="G128" s="164" t="s">
        <v>137</v>
      </c>
      <c r="H128" s="165">
        <v>56.46</v>
      </c>
      <c r="I128" s="166"/>
      <c r="J128" s="167">
        <f t="shared" si="20"/>
        <v>0</v>
      </c>
      <c r="K128" s="163" t="s">
        <v>138</v>
      </c>
      <c r="L128" s="32"/>
      <c r="M128" s="168" t="s">
        <v>3</v>
      </c>
      <c r="N128" s="169" t="s">
        <v>46</v>
      </c>
      <c r="O128" s="33"/>
      <c r="P128" s="170">
        <f t="shared" si="21"/>
        <v>0</v>
      </c>
      <c r="Q128" s="170">
        <v>2.45329</v>
      </c>
      <c r="R128" s="170">
        <f t="shared" si="22"/>
        <v>138.51275340000001</v>
      </c>
      <c r="S128" s="170">
        <v>0</v>
      </c>
      <c r="T128" s="171">
        <f t="shared" si="23"/>
        <v>0</v>
      </c>
      <c r="AR128" s="15" t="s">
        <v>139</v>
      </c>
      <c r="AT128" s="15" t="s">
        <v>134</v>
      </c>
      <c r="AU128" s="15" t="s">
        <v>83</v>
      </c>
      <c r="AY128" s="15" t="s">
        <v>132</v>
      </c>
      <c r="BE128" s="172">
        <f t="shared" si="24"/>
        <v>0</v>
      </c>
      <c r="BF128" s="172">
        <f t="shared" si="25"/>
        <v>0</v>
      </c>
      <c r="BG128" s="172">
        <f t="shared" si="26"/>
        <v>0</v>
      </c>
      <c r="BH128" s="172">
        <f t="shared" si="27"/>
        <v>0</v>
      </c>
      <c r="BI128" s="172">
        <f t="shared" si="28"/>
        <v>0</v>
      </c>
      <c r="BJ128" s="15" t="s">
        <v>9</v>
      </c>
      <c r="BK128" s="172">
        <f t="shared" si="29"/>
        <v>0</v>
      </c>
      <c r="BL128" s="15" t="s">
        <v>139</v>
      </c>
      <c r="BM128" s="15" t="s">
        <v>270</v>
      </c>
    </row>
    <row r="129" spans="2:65" s="1" customFormat="1" ht="31.5" customHeight="1" x14ac:dyDescent="0.3">
      <c r="B129" s="160"/>
      <c r="C129" s="161" t="s">
        <v>271</v>
      </c>
      <c r="D129" s="161" t="s">
        <v>134</v>
      </c>
      <c r="E129" s="162" t="s">
        <v>272</v>
      </c>
      <c r="F129" s="163" t="s">
        <v>273</v>
      </c>
      <c r="G129" s="164" t="s">
        <v>137</v>
      </c>
      <c r="H129" s="165">
        <v>56.46</v>
      </c>
      <c r="I129" s="166"/>
      <c r="J129" s="167">
        <f t="shared" si="20"/>
        <v>0</v>
      </c>
      <c r="K129" s="163" t="s">
        <v>138</v>
      </c>
      <c r="L129" s="32"/>
      <c r="M129" s="168" t="s">
        <v>3</v>
      </c>
      <c r="N129" s="169" t="s">
        <v>46</v>
      </c>
      <c r="O129" s="33"/>
      <c r="P129" s="170">
        <f t="shared" si="21"/>
        <v>0</v>
      </c>
      <c r="Q129" s="170">
        <v>3.0300000000000001E-2</v>
      </c>
      <c r="R129" s="170">
        <f t="shared" si="22"/>
        <v>1.7107380000000001</v>
      </c>
      <c r="S129" s="170">
        <v>0</v>
      </c>
      <c r="T129" s="171">
        <f t="shared" si="23"/>
        <v>0</v>
      </c>
      <c r="AR129" s="15" t="s">
        <v>139</v>
      </c>
      <c r="AT129" s="15" t="s">
        <v>134</v>
      </c>
      <c r="AU129" s="15" t="s">
        <v>83</v>
      </c>
      <c r="AY129" s="15" t="s">
        <v>132</v>
      </c>
      <c r="BE129" s="172">
        <f t="shared" si="24"/>
        <v>0</v>
      </c>
      <c r="BF129" s="172">
        <f t="shared" si="25"/>
        <v>0</v>
      </c>
      <c r="BG129" s="172">
        <f t="shared" si="26"/>
        <v>0</v>
      </c>
      <c r="BH129" s="172">
        <f t="shared" si="27"/>
        <v>0</v>
      </c>
      <c r="BI129" s="172">
        <f t="shared" si="28"/>
        <v>0</v>
      </c>
      <c r="BJ129" s="15" t="s">
        <v>9</v>
      </c>
      <c r="BK129" s="172">
        <f t="shared" si="29"/>
        <v>0</v>
      </c>
      <c r="BL129" s="15" t="s">
        <v>139</v>
      </c>
      <c r="BM129" s="15" t="s">
        <v>274</v>
      </c>
    </row>
    <row r="130" spans="2:65" s="1" customFormat="1" ht="31.5" customHeight="1" x14ac:dyDescent="0.3">
      <c r="B130" s="160"/>
      <c r="C130" s="161" t="s">
        <v>275</v>
      </c>
      <c r="D130" s="161" t="s">
        <v>134</v>
      </c>
      <c r="E130" s="162" t="s">
        <v>276</v>
      </c>
      <c r="F130" s="163" t="s">
        <v>277</v>
      </c>
      <c r="G130" s="164" t="s">
        <v>182</v>
      </c>
      <c r="H130" s="165">
        <v>282.3</v>
      </c>
      <c r="I130" s="166"/>
      <c r="J130" s="167">
        <f t="shared" si="20"/>
        <v>0</v>
      </c>
      <c r="K130" s="163" t="s">
        <v>138</v>
      </c>
      <c r="L130" s="32"/>
      <c r="M130" s="168" t="s">
        <v>3</v>
      </c>
      <c r="N130" s="169" t="s">
        <v>46</v>
      </c>
      <c r="O130" s="33"/>
      <c r="P130" s="170">
        <f t="shared" si="21"/>
        <v>0</v>
      </c>
      <c r="Q130" s="170">
        <v>5.2399999999999999E-3</v>
      </c>
      <c r="R130" s="170">
        <f t="shared" si="22"/>
        <v>1.479252</v>
      </c>
      <c r="S130" s="170">
        <v>0</v>
      </c>
      <c r="T130" s="171">
        <f t="shared" si="23"/>
        <v>0</v>
      </c>
      <c r="AR130" s="15" t="s">
        <v>139</v>
      </c>
      <c r="AT130" s="15" t="s">
        <v>134</v>
      </c>
      <c r="AU130" s="15" t="s">
        <v>83</v>
      </c>
      <c r="AY130" s="15" t="s">
        <v>132</v>
      </c>
      <c r="BE130" s="172">
        <f t="shared" si="24"/>
        <v>0</v>
      </c>
      <c r="BF130" s="172">
        <f t="shared" si="25"/>
        <v>0</v>
      </c>
      <c r="BG130" s="172">
        <f t="shared" si="26"/>
        <v>0</v>
      </c>
      <c r="BH130" s="172">
        <f t="shared" si="27"/>
        <v>0</v>
      </c>
      <c r="BI130" s="172">
        <f t="shared" si="28"/>
        <v>0</v>
      </c>
      <c r="BJ130" s="15" t="s">
        <v>9</v>
      </c>
      <c r="BK130" s="172">
        <f t="shared" si="29"/>
        <v>0</v>
      </c>
      <c r="BL130" s="15" t="s">
        <v>139</v>
      </c>
      <c r="BM130" s="15" t="s">
        <v>278</v>
      </c>
    </row>
    <row r="131" spans="2:65" s="1" customFormat="1" ht="22.5" customHeight="1" x14ac:dyDescent="0.3">
      <c r="B131" s="160"/>
      <c r="C131" s="161" t="s">
        <v>279</v>
      </c>
      <c r="D131" s="161" t="s">
        <v>134</v>
      </c>
      <c r="E131" s="162" t="s">
        <v>280</v>
      </c>
      <c r="F131" s="163" t="s">
        <v>281</v>
      </c>
      <c r="G131" s="164" t="s">
        <v>182</v>
      </c>
      <c r="H131" s="165">
        <v>282.3</v>
      </c>
      <c r="I131" s="166"/>
      <c r="J131" s="167">
        <f t="shared" si="20"/>
        <v>0</v>
      </c>
      <c r="K131" s="163" t="s">
        <v>3</v>
      </c>
      <c r="L131" s="32"/>
      <c r="M131" s="168" t="s">
        <v>3</v>
      </c>
      <c r="N131" s="169" t="s">
        <v>46</v>
      </c>
      <c r="O131" s="33"/>
      <c r="P131" s="170">
        <f t="shared" si="21"/>
        <v>0</v>
      </c>
      <c r="Q131" s="170">
        <v>2.2000000000000001E-4</v>
      </c>
      <c r="R131" s="170">
        <f t="shared" si="22"/>
        <v>6.2106000000000001E-2</v>
      </c>
      <c r="S131" s="170">
        <v>0</v>
      </c>
      <c r="T131" s="171">
        <f t="shared" si="23"/>
        <v>0</v>
      </c>
      <c r="AR131" s="15" t="s">
        <v>139</v>
      </c>
      <c r="AT131" s="15" t="s">
        <v>134</v>
      </c>
      <c r="AU131" s="15" t="s">
        <v>83</v>
      </c>
      <c r="AY131" s="15" t="s">
        <v>132</v>
      </c>
      <c r="BE131" s="172">
        <f t="shared" si="24"/>
        <v>0</v>
      </c>
      <c r="BF131" s="172">
        <f t="shared" si="25"/>
        <v>0</v>
      </c>
      <c r="BG131" s="172">
        <f t="shared" si="26"/>
        <v>0</v>
      </c>
      <c r="BH131" s="172">
        <f t="shared" si="27"/>
        <v>0</v>
      </c>
      <c r="BI131" s="172">
        <f t="shared" si="28"/>
        <v>0</v>
      </c>
      <c r="BJ131" s="15" t="s">
        <v>9</v>
      </c>
      <c r="BK131" s="172">
        <f t="shared" si="29"/>
        <v>0</v>
      </c>
      <c r="BL131" s="15" t="s">
        <v>139</v>
      </c>
      <c r="BM131" s="15" t="s">
        <v>282</v>
      </c>
    </row>
    <row r="132" spans="2:65" s="1" customFormat="1" ht="22.5" customHeight="1" x14ac:dyDescent="0.3">
      <c r="B132" s="160"/>
      <c r="C132" s="161" t="s">
        <v>283</v>
      </c>
      <c r="D132" s="161" t="s">
        <v>134</v>
      </c>
      <c r="E132" s="162" t="s">
        <v>284</v>
      </c>
      <c r="F132" s="163" t="s">
        <v>285</v>
      </c>
      <c r="G132" s="164" t="s">
        <v>188</v>
      </c>
      <c r="H132" s="165">
        <v>60.84</v>
      </c>
      <c r="I132" s="166"/>
      <c r="J132" s="167">
        <f t="shared" si="20"/>
        <v>0</v>
      </c>
      <c r="K132" s="163" t="s">
        <v>138</v>
      </c>
      <c r="L132" s="32"/>
      <c r="M132" s="168" t="s">
        <v>3</v>
      </c>
      <c r="N132" s="169" t="s">
        <v>46</v>
      </c>
      <c r="O132" s="33"/>
      <c r="P132" s="170">
        <f t="shared" si="21"/>
        <v>0</v>
      </c>
      <c r="Q132" s="170">
        <v>1.2E-4</v>
      </c>
      <c r="R132" s="170">
        <f t="shared" si="22"/>
        <v>7.3008000000000005E-3</v>
      </c>
      <c r="S132" s="170">
        <v>0</v>
      </c>
      <c r="T132" s="171">
        <f t="shared" si="23"/>
        <v>0</v>
      </c>
      <c r="AR132" s="15" t="s">
        <v>139</v>
      </c>
      <c r="AT132" s="15" t="s">
        <v>134</v>
      </c>
      <c r="AU132" s="15" t="s">
        <v>83</v>
      </c>
      <c r="AY132" s="15" t="s">
        <v>132</v>
      </c>
      <c r="BE132" s="172">
        <f t="shared" si="24"/>
        <v>0</v>
      </c>
      <c r="BF132" s="172">
        <f t="shared" si="25"/>
        <v>0</v>
      </c>
      <c r="BG132" s="172">
        <f t="shared" si="26"/>
        <v>0</v>
      </c>
      <c r="BH132" s="172">
        <f t="shared" si="27"/>
        <v>0</v>
      </c>
      <c r="BI132" s="172">
        <f t="shared" si="28"/>
        <v>0</v>
      </c>
      <c r="BJ132" s="15" t="s">
        <v>9</v>
      </c>
      <c r="BK132" s="172">
        <f t="shared" si="29"/>
        <v>0</v>
      </c>
      <c r="BL132" s="15" t="s">
        <v>139</v>
      </c>
      <c r="BM132" s="15" t="s">
        <v>286</v>
      </c>
    </row>
    <row r="133" spans="2:65" s="1" customFormat="1" ht="31.5" customHeight="1" x14ac:dyDescent="0.3">
      <c r="B133" s="160"/>
      <c r="C133" s="161" t="s">
        <v>287</v>
      </c>
      <c r="D133" s="161" t="s">
        <v>134</v>
      </c>
      <c r="E133" s="162" t="s">
        <v>288</v>
      </c>
      <c r="F133" s="163" t="s">
        <v>289</v>
      </c>
      <c r="G133" s="164" t="s">
        <v>188</v>
      </c>
      <c r="H133" s="165">
        <v>48</v>
      </c>
      <c r="I133" s="166"/>
      <c r="J133" s="167">
        <f t="shared" si="20"/>
        <v>0</v>
      </c>
      <c r="K133" s="163" t="s">
        <v>138</v>
      </c>
      <c r="L133" s="32"/>
      <c r="M133" s="168" t="s">
        <v>3</v>
      </c>
      <c r="N133" s="169" t="s">
        <v>46</v>
      </c>
      <c r="O133" s="33"/>
      <c r="P133" s="170">
        <f t="shared" si="21"/>
        <v>0</v>
      </c>
      <c r="Q133" s="170">
        <v>1.0000000000000001E-5</v>
      </c>
      <c r="R133" s="170">
        <f t="shared" si="22"/>
        <v>4.8000000000000007E-4</v>
      </c>
      <c r="S133" s="170">
        <v>0</v>
      </c>
      <c r="T133" s="171">
        <f t="shared" si="23"/>
        <v>0</v>
      </c>
      <c r="AR133" s="15" t="s">
        <v>139</v>
      </c>
      <c r="AT133" s="15" t="s">
        <v>134</v>
      </c>
      <c r="AU133" s="15" t="s">
        <v>83</v>
      </c>
      <c r="AY133" s="15" t="s">
        <v>132</v>
      </c>
      <c r="BE133" s="172">
        <f t="shared" si="24"/>
        <v>0</v>
      </c>
      <c r="BF133" s="172">
        <f t="shared" si="25"/>
        <v>0</v>
      </c>
      <c r="BG133" s="172">
        <f t="shared" si="26"/>
        <v>0</v>
      </c>
      <c r="BH133" s="172">
        <f t="shared" si="27"/>
        <v>0</v>
      </c>
      <c r="BI133" s="172">
        <f t="shared" si="28"/>
        <v>0</v>
      </c>
      <c r="BJ133" s="15" t="s">
        <v>9</v>
      </c>
      <c r="BK133" s="172">
        <f t="shared" si="29"/>
        <v>0</v>
      </c>
      <c r="BL133" s="15" t="s">
        <v>139</v>
      </c>
      <c r="BM133" s="15" t="s">
        <v>290</v>
      </c>
    </row>
    <row r="134" spans="2:65" s="1" customFormat="1" ht="22.5" customHeight="1" x14ac:dyDescent="0.3">
      <c r="B134" s="160"/>
      <c r="C134" s="161" t="s">
        <v>291</v>
      </c>
      <c r="D134" s="161" t="s">
        <v>134</v>
      </c>
      <c r="E134" s="162" t="s">
        <v>292</v>
      </c>
      <c r="F134" s="163" t="s">
        <v>293</v>
      </c>
      <c r="G134" s="164" t="s">
        <v>188</v>
      </c>
      <c r="H134" s="165">
        <v>48</v>
      </c>
      <c r="I134" s="166"/>
      <c r="J134" s="167">
        <f t="shared" si="20"/>
        <v>0</v>
      </c>
      <c r="K134" s="163" t="s">
        <v>138</v>
      </c>
      <c r="L134" s="32"/>
      <c r="M134" s="168" t="s">
        <v>3</v>
      </c>
      <c r="N134" s="169" t="s">
        <v>46</v>
      </c>
      <c r="O134" s="33"/>
      <c r="P134" s="170">
        <f t="shared" si="21"/>
        <v>0</v>
      </c>
      <c r="Q134" s="170">
        <v>8.0000000000000007E-5</v>
      </c>
      <c r="R134" s="170">
        <f t="shared" si="22"/>
        <v>3.8400000000000005E-3</v>
      </c>
      <c r="S134" s="170">
        <v>0</v>
      </c>
      <c r="T134" s="171">
        <f t="shared" si="23"/>
        <v>0</v>
      </c>
      <c r="AR134" s="15" t="s">
        <v>139</v>
      </c>
      <c r="AT134" s="15" t="s">
        <v>134</v>
      </c>
      <c r="AU134" s="15" t="s">
        <v>83</v>
      </c>
      <c r="AY134" s="15" t="s">
        <v>132</v>
      </c>
      <c r="BE134" s="172">
        <f t="shared" si="24"/>
        <v>0</v>
      </c>
      <c r="BF134" s="172">
        <f t="shared" si="25"/>
        <v>0</v>
      </c>
      <c r="BG134" s="172">
        <f t="shared" si="26"/>
        <v>0</v>
      </c>
      <c r="BH134" s="172">
        <f t="shared" si="27"/>
        <v>0</v>
      </c>
      <c r="BI134" s="172">
        <f t="shared" si="28"/>
        <v>0</v>
      </c>
      <c r="BJ134" s="15" t="s">
        <v>9</v>
      </c>
      <c r="BK134" s="172">
        <f t="shared" si="29"/>
        <v>0</v>
      </c>
      <c r="BL134" s="15" t="s">
        <v>139</v>
      </c>
      <c r="BM134" s="15" t="s">
        <v>294</v>
      </c>
    </row>
    <row r="135" spans="2:65" s="10" customFormat="1" ht="29.85" customHeight="1" x14ac:dyDescent="0.3">
      <c r="B135" s="146"/>
      <c r="D135" s="157" t="s">
        <v>74</v>
      </c>
      <c r="E135" s="158" t="s">
        <v>167</v>
      </c>
      <c r="F135" s="158" t="s">
        <v>295</v>
      </c>
      <c r="I135" s="149"/>
      <c r="J135" s="159">
        <f>BK135</f>
        <v>0</v>
      </c>
      <c r="L135" s="146"/>
      <c r="M135" s="151"/>
      <c r="N135" s="152"/>
      <c r="O135" s="152"/>
      <c r="P135" s="153">
        <f>SUM(P136:P142)</f>
        <v>0</v>
      </c>
      <c r="Q135" s="152"/>
      <c r="R135" s="153">
        <f>SUM(R136:R142)</f>
        <v>1.1336200000000001E-2</v>
      </c>
      <c r="S135" s="152"/>
      <c r="T135" s="154">
        <f>SUM(T136:T142)</f>
        <v>33.1434</v>
      </c>
      <c r="AR135" s="147" t="s">
        <v>9</v>
      </c>
      <c r="AT135" s="155" t="s">
        <v>74</v>
      </c>
      <c r="AU135" s="155" t="s">
        <v>9</v>
      </c>
      <c r="AY135" s="147" t="s">
        <v>132</v>
      </c>
      <c r="BK135" s="156">
        <f>SUM(BK136:BK142)</f>
        <v>0</v>
      </c>
    </row>
    <row r="136" spans="2:65" s="1" customFormat="1" ht="31.5" customHeight="1" x14ac:dyDescent="0.3">
      <c r="B136" s="160"/>
      <c r="C136" s="161" t="s">
        <v>296</v>
      </c>
      <c r="D136" s="161" t="s">
        <v>134</v>
      </c>
      <c r="E136" s="162" t="s">
        <v>297</v>
      </c>
      <c r="F136" s="163" t="s">
        <v>298</v>
      </c>
      <c r="G136" s="164" t="s">
        <v>182</v>
      </c>
      <c r="H136" s="165">
        <v>550.91200000000003</v>
      </c>
      <c r="I136" s="166"/>
      <c r="J136" s="167">
        <f t="shared" ref="J136:J142" si="30">ROUND(I136*H136,0)</f>
        <v>0</v>
      </c>
      <c r="K136" s="163" t="s">
        <v>138</v>
      </c>
      <c r="L136" s="32"/>
      <c r="M136" s="168" t="s">
        <v>3</v>
      </c>
      <c r="N136" s="169" t="s">
        <v>46</v>
      </c>
      <c r="O136" s="33"/>
      <c r="P136" s="170">
        <f t="shared" ref="P136:P142" si="31">O136*H136</f>
        <v>0</v>
      </c>
      <c r="Q136" s="170">
        <v>0</v>
      </c>
      <c r="R136" s="170">
        <f t="shared" ref="R136:R142" si="32">Q136*H136</f>
        <v>0</v>
      </c>
      <c r="S136" s="170">
        <v>0</v>
      </c>
      <c r="T136" s="171">
        <f t="shared" ref="T136:T142" si="33">S136*H136</f>
        <v>0</v>
      </c>
      <c r="AR136" s="15" t="s">
        <v>139</v>
      </c>
      <c r="AT136" s="15" t="s">
        <v>134</v>
      </c>
      <c r="AU136" s="15" t="s">
        <v>83</v>
      </c>
      <c r="AY136" s="15" t="s">
        <v>132</v>
      </c>
      <c r="BE136" s="172">
        <f t="shared" ref="BE136:BE142" si="34">IF(N136="základní",J136,0)</f>
        <v>0</v>
      </c>
      <c r="BF136" s="172">
        <f t="shared" ref="BF136:BF142" si="35">IF(N136="snížená",J136,0)</f>
        <v>0</v>
      </c>
      <c r="BG136" s="172">
        <f t="shared" ref="BG136:BG142" si="36">IF(N136="zákl. přenesená",J136,0)</f>
        <v>0</v>
      </c>
      <c r="BH136" s="172">
        <f t="shared" ref="BH136:BH142" si="37">IF(N136="sníž. přenesená",J136,0)</f>
        <v>0</v>
      </c>
      <c r="BI136" s="172">
        <f t="shared" ref="BI136:BI142" si="38">IF(N136="nulová",J136,0)</f>
        <v>0</v>
      </c>
      <c r="BJ136" s="15" t="s">
        <v>9</v>
      </c>
      <c r="BK136" s="172">
        <f t="shared" ref="BK136:BK142" si="39">ROUND(I136*H136,0)</f>
        <v>0</v>
      </c>
      <c r="BL136" s="15" t="s">
        <v>139</v>
      </c>
      <c r="BM136" s="15" t="s">
        <v>299</v>
      </c>
    </row>
    <row r="137" spans="2:65" s="1" customFormat="1" ht="44.25" customHeight="1" x14ac:dyDescent="0.3">
      <c r="B137" s="160"/>
      <c r="C137" s="161" t="s">
        <v>300</v>
      </c>
      <c r="D137" s="161" t="s">
        <v>134</v>
      </c>
      <c r="E137" s="162" t="s">
        <v>301</v>
      </c>
      <c r="F137" s="163" t="s">
        <v>302</v>
      </c>
      <c r="G137" s="164" t="s">
        <v>182</v>
      </c>
      <c r="H137" s="165">
        <v>33054.720000000001</v>
      </c>
      <c r="I137" s="166"/>
      <c r="J137" s="167">
        <f t="shared" si="30"/>
        <v>0</v>
      </c>
      <c r="K137" s="163" t="s">
        <v>138</v>
      </c>
      <c r="L137" s="32"/>
      <c r="M137" s="168" t="s">
        <v>3</v>
      </c>
      <c r="N137" s="169" t="s">
        <v>46</v>
      </c>
      <c r="O137" s="33"/>
      <c r="P137" s="170">
        <f t="shared" si="31"/>
        <v>0</v>
      </c>
      <c r="Q137" s="170">
        <v>0</v>
      </c>
      <c r="R137" s="170">
        <f t="shared" si="32"/>
        <v>0</v>
      </c>
      <c r="S137" s="170">
        <v>0</v>
      </c>
      <c r="T137" s="171">
        <f t="shared" si="33"/>
        <v>0</v>
      </c>
      <c r="AR137" s="15" t="s">
        <v>139</v>
      </c>
      <c r="AT137" s="15" t="s">
        <v>134</v>
      </c>
      <c r="AU137" s="15" t="s">
        <v>83</v>
      </c>
      <c r="AY137" s="15" t="s">
        <v>132</v>
      </c>
      <c r="BE137" s="172">
        <f t="shared" si="34"/>
        <v>0</v>
      </c>
      <c r="BF137" s="172">
        <f t="shared" si="35"/>
        <v>0</v>
      </c>
      <c r="BG137" s="172">
        <f t="shared" si="36"/>
        <v>0</v>
      </c>
      <c r="BH137" s="172">
        <f t="shared" si="37"/>
        <v>0</v>
      </c>
      <c r="BI137" s="172">
        <f t="shared" si="38"/>
        <v>0</v>
      </c>
      <c r="BJ137" s="15" t="s">
        <v>9</v>
      </c>
      <c r="BK137" s="172">
        <f t="shared" si="39"/>
        <v>0</v>
      </c>
      <c r="BL137" s="15" t="s">
        <v>139</v>
      </c>
      <c r="BM137" s="15" t="s">
        <v>303</v>
      </c>
    </row>
    <row r="138" spans="2:65" s="1" customFormat="1" ht="31.5" customHeight="1" x14ac:dyDescent="0.3">
      <c r="B138" s="160"/>
      <c r="C138" s="161" t="s">
        <v>304</v>
      </c>
      <c r="D138" s="161" t="s">
        <v>134</v>
      </c>
      <c r="E138" s="162" t="s">
        <v>305</v>
      </c>
      <c r="F138" s="163" t="s">
        <v>306</v>
      </c>
      <c r="G138" s="164" t="s">
        <v>182</v>
      </c>
      <c r="H138" s="165">
        <v>550.91200000000003</v>
      </c>
      <c r="I138" s="166"/>
      <c r="J138" s="167">
        <f t="shared" si="30"/>
        <v>0</v>
      </c>
      <c r="K138" s="163" t="s">
        <v>138</v>
      </c>
      <c r="L138" s="32"/>
      <c r="M138" s="168" t="s">
        <v>3</v>
      </c>
      <c r="N138" s="169" t="s">
        <v>46</v>
      </c>
      <c r="O138" s="33"/>
      <c r="P138" s="170">
        <f t="shared" si="31"/>
        <v>0</v>
      </c>
      <c r="Q138" s="170">
        <v>0</v>
      </c>
      <c r="R138" s="170">
        <f t="shared" si="32"/>
        <v>0</v>
      </c>
      <c r="S138" s="170">
        <v>0</v>
      </c>
      <c r="T138" s="171">
        <f t="shared" si="33"/>
        <v>0</v>
      </c>
      <c r="AR138" s="15" t="s">
        <v>139</v>
      </c>
      <c r="AT138" s="15" t="s">
        <v>134</v>
      </c>
      <c r="AU138" s="15" t="s">
        <v>83</v>
      </c>
      <c r="AY138" s="15" t="s">
        <v>132</v>
      </c>
      <c r="BE138" s="172">
        <f t="shared" si="34"/>
        <v>0</v>
      </c>
      <c r="BF138" s="172">
        <f t="shared" si="35"/>
        <v>0</v>
      </c>
      <c r="BG138" s="172">
        <f t="shared" si="36"/>
        <v>0</v>
      </c>
      <c r="BH138" s="172">
        <f t="shared" si="37"/>
        <v>0</v>
      </c>
      <c r="BI138" s="172">
        <f t="shared" si="38"/>
        <v>0</v>
      </c>
      <c r="BJ138" s="15" t="s">
        <v>9</v>
      </c>
      <c r="BK138" s="172">
        <f t="shared" si="39"/>
        <v>0</v>
      </c>
      <c r="BL138" s="15" t="s">
        <v>139</v>
      </c>
      <c r="BM138" s="15" t="s">
        <v>307</v>
      </c>
    </row>
    <row r="139" spans="2:65" s="1" customFormat="1" ht="82.5" customHeight="1" x14ac:dyDescent="0.3">
      <c r="B139" s="160"/>
      <c r="C139" s="161" t="s">
        <v>308</v>
      </c>
      <c r="D139" s="161" t="s">
        <v>134</v>
      </c>
      <c r="E139" s="162" t="s">
        <v>309</v>
      </c>
      <c r="F139" s="163" t="s">
        <v>310</v>
      </c>
      <c r="G139" s="164" t="s">
        <v>182</v>
      </c>
      <c r="H139" s="165">
        <v>282.3</v>
      </c>
      <c r="I139" s="166"/>
      <c r="J139" s="167">
        <f t="shared" si="30"/>
        <v>0</v>
      </c>
      <c r="K139" s="163" t="s">
        <v>138</v>
      </c>
      <c r="L139" s="32"/>
      <c r="M139" s="168" t="s">
        <v>3</v>
      </c>
      <c r="N139" s="169" t="s">
        <v>46</v>
      </c>
      <c r="O139" s="33"/>
      <c r="P139" s="170">
        <f t="shared" si="31"/>
        <v>0</v>
      </c>
      <c r="Q139" s="170">
        <v>4.0000000000000003E-5</v>
      </c>
      <c r="R139" s="170">
        <f t="shared" si="32"/>
        <v>1.1292000000000002E-2</v>
      </c>
      <c r="S139" s="170">
        <v>0</v>
      </c>
      <c r="T139" s="171">
        <f t="shared" si="33"/>
        <v>0</v>
      </c>
      <c r="AR139" s="15" t="s">
        <v>139</v>
      </c>
      <c r="AT139" s="15" t="s">
        <v>134</v>
      </c>
      <c r="AU139" s="15" t="s">
        <v>83</v>
      </c>
      <c r="AY139" s="15" t="s">
        <v>132</v>
      </c>
      <c r="BE139" s="172">
        <f t="shared" si="34"/>
        <v>0</v>
      </c>
      <c r="BF139" s="172">
        <f t="shared" si="35"/>
        <v>0</v>
      </c>
      <c r="BG139" s="172">
        <f t="shared" si="36"/>
        <v>0</v>
      </c>
      <c r="BH139" s="172">
        <f t="shared" si="37"/>
        <v>0</v>
      </c>
      <c r="BI139" s="172">
        <f t="shared" si="38"/>
        <v>0</v>
      </c>
      <c r="BJ139" s="15" t="s">
        <v>9</v>
      </c>
      <c r="BK139" s="172">
        <f t="shared" si="39"/>
        <v>0</v>
      </c>
      <c r="BL139" s="15" t="s">
        <v>139</v>
      </c>
      <c r="BM139" s="15" t="s">
        <v>311</v>
      </c>
    </row>
    <row r="140" spans="2:65" s="1" customFormat="1" ht="22.5" customHeight="1" x14ac:dyDescent="0.3">
      <c r="B140" s="160"/>
      <c r="C140" s="161" t="s">
        <v>312</v>
      </c>
      <c r="D140" s="161" t="s">
        <v>134</v>
      </c>
      <c r="E140" s="162" t="s">
        <v>313</v>
      </c>
      <c r="F140" s="163" t="s">
        <v>314</v>
      </c>
      <c r="G140" s="164" t="s">
        <v>137</v>
      </c>
      <c r="H140" s="165">
        <v>0.63900000000000001</v>
      </c>
      <c r="I140" s="166"/>
      <c r="J140" s="167">
        <f t="shared" si="30"/>
        <v>0</v>
      </c>
      <c r="K140" s="163" t="s">
        <v>138</v>
      </c>
      <c r="L140" s="32"/>
      <c r="M140" s="168" t="s">
        <v>3</v>
      </c>
      <c r="N140" s="169" t="s">
        <v>46</v>
      </c>
      <c r="O140" s="33"/>
      <c r="P140" s="170">
        <f t="shared" si="31"/>
        <v>0</v>
      </c>
      <c r="Q140" s="170">
        <v>0</v>
      </c>
      <c r="R140" s="170">
        <f t="shared" si="32"/>
        <v>0</v>
      </c>
      <c r="S140" s="170">
        <v>2.4</v>
      </c>
      <c r="T140" s="171">
        <f t="shared" si="33"/>
        <v>1.5336000000000001</v>
      </c>
      <c r="AR140" s="15" t="s">
        <v>139</v>
      </c>
      <c r="AT140" s="15" t="s">
        <v>134</v>
      </c>
      <c r="AU140" s="15" t="s">
        <v>83</v>
      </c>
      <c r="AY140" s="15" t="s">
        <v>132</v>
      </c>
      <c r="BE140" s="172">
        <f t="shared" si="34"/>
        <v>0</v>
      </c>
      <c r="BF140" s="172">
        <f t="shared" si="35"/>
        <v>0</v>
      </c>
      <c r="BG140" s="172">
        <f t="shared" si="36"/>
        <v>0</v>
      </c>
      <c r="BH140" s="172">
        <f t="shared" si="37"/>
        <v>0</v>
      </c>
      <c r="BI140" s="172">
        <f t="shared" si="38"/>
        <v>0</v>
      </c>
      <c r="BJ140" s="15" t="s">
        <v>9</v>
      </c>
      <c r="BK140" s="172">
        <f t="shared" si="39"/>
        <v>0</v>
      </c>
      <c r="BL140" s="15" t="s">
        <v>139</v>
      </c>
      <c r="BM140" s="15" t="s">
        <v>315</v>
      </c>
    </row>
    <row r="141" spans="2:65" s="1" customFormat="1" ht="31.5" customHeight="1" x14ac:dyDescent="0.3">
      <c r="B141" s="160"/>
      <c r="C141" s="161" t="s">
        <v>316</v>
      </c>
      <c r="D141" s="161" t="s">
        <v>134</v>
      </c>
      <c r="E141" s="162" t="s">
        <v>317</v>
      </c>
      <c r="F141" s="163" t="s">
        <v>318</v>
      </c>
      <c r="G141" s="164" t="s">
        <v>137</v>
      </c>
      <c r="H141" s="165">
        <v>17.561</v>
      </c>
      <c r="I141" s="166"/>
      <c r="J141" s="167">
        <f t="shared" si="30"/>
        <v>0</v>
      </c>
      <c r="K141" s="163" t="s">
        <v>138</v>
      </c>
      <c r="L141" s="32"/>
      <c r="M141" s="168" t="s">
        <v>3</v>
      </c>
      <c r="N141" s="169" t="s">
        <v>46</v>
      </c>
      <c r="O141" s="33"/>
      <c r="P141" s="170">
        <f t="shared" si="31"/>
        <v>0</v>
      </c>
      <c r="Q141" s="170">
        <v>0</v>
      </c>
      <c r="R141" s="170">
        <f t="shared" si="32"/>
        <v>0</v>
      </c>
      <c r="S141" s="170">
        <v>1.8</v>
      </c>
      <c r="T141" s="171">
        <f t="shared" si="33"/>
        <v>31.6098</v>
      </c>
      <c r="AR141" s="15" t="s">
        <v>139</v>
      </c>
      <c r="AT141" s="15" t="s">
        <v>134</v>
      </c>
      <c r="AU141" s="15" t="s">
        <v>83</v>
      </c>
      <c r="AY141" s="15" t="s">
        <v>132</v>
      </c>
      <c r="BE141" s="172">
        <f t="shared" si="34"/>
        <v>0</v>
      </c>
      <c r="BF141" s="172">
        <f t="shared" si="35"/>
        <v>0</v>
      </c>
      <c r="BG141" s="172">
        <f t="shared" si="36"/>
        <v>0</v>
      </c>
      <c r="BH141" s="172">
        <f t="shared" si="37"/>
        <v>0</v>
      </c>
      <c r="BI141" s="172">
        <f t="shared" si="38"/>
        <v>0</v>
      </c>
      <c r="BJ141" s="15" t="s">
        <v>9</v>
      </c>
      <c r="BK141" s="172">
        <f t="shared" si="39"/>
        <v>0</v>
      </c>
      <c r="BL141" s="15" t="s">
        <v>139</v>
      </c>
      <c r="BM141" s="15" t="s">
        <v>319</v>
      </c>
    </row>
    <row r="142" spans="2:65" s="1" customFormat="1" ht="22.5" customHeight="1" x14ac:dyDescent="0.3">
      <c r="B142" s="160"/>
      <c r="C142" s="161" t="s">
        <v>320</v>
      </c>
      <c r="D142" s="161" t="s">
        <v>134</v>
      </c>
      <c r="E142" s="162" t="s">
        <v>321</v>
      </c>
      <c r="F142" s="163" t="s">
        <v>322</v>
      </c>
      <c r="G142" s="164" t="s">
        <v>188</v>
      </c>
      <c r="H142" s="165">
        <v>4.42</v>
      </c>
      <c r="I142" s="166"/>
      <c r="J142" s="167">
        <f t="shared" si="30"/>
        <v>0</v>
      </c>
      <c r="K142" s="163" t="s">
        <v>138</v>
      </c>
      <c r="L142" s="32"/>
      <c r="M142" s="168" t="s">
        <v>3</v>
      </c>
      <c r="N142" s="169" t="s">
        <v>46</v>
      </c>
      <c r="O142" s="33"/>
      <c r="P142" s="170">
        <f t="shared" si="31"/>
        <v>0</v>
      </c>
      <c r="Q142" s="170">
        <v>1.0000000000000001E-5</v>
      </c>
      <c r="R142" s="170">
        <f t="shared" si="32"/>
        <v>4.4200000000000004E-5</v>
      </c>
      <c r="S142" s="170">
        <v>0</v>
      </c>
      <c r="T142" s="171">
        <f t="shared" si="33"/>
        <v>0</v>
      </c>
      <c r="AR142" s="15" t="s">
        <v>139</v>
      </c>
      <c r="AT142" s="15" t="s">
        <v>134</v>
      </c>
      <c r="AU142" s="15" t="s">
        <v>83</v>
      </c>
      <c r="AY142" s="15" t="s">
        <v>132</v>
      </c>
      <c r="BE142" s="172">
        <f t="shared" si="34"/>
        <v>0</v>
      </c>
      <c r="BF142" s="172">
        <f t="shared" si="35"/>
        <v>0</v>
      </c>
      <c r="BG142" s="172">
        <f t="shared" si="36"/>
        <v>0</v>
      </c>
      <c r="BH142" s="172">
        <f t="shared" si="37"/>
        <v>0</v>
      </c>
      <c r="BI142" s="172">
        <f t="shared" si="38"/>
        <v>0</v>
      </c>
      <c r="BJ142" s="15" t="s">
        <v>9</v>
      </c>
      <c r="BK142" s="172">
        <f t="shared" si="39"/>
        <v>0</v>
      </c>
      <c r="BL142" s="15" t="s">
        <v>139</v>
      </c>
      <c r="BM142" s="15" t="s">
        <v>323</v>
      </c>
    </row>
    <row r="143" spans="2:65" s="10" customFormat="1" ht="29.85" customHeight="1" x14ac:dyDescent="0.3">
      <c r="B143" s="146"/>
      <c r="D143" s="157" t="s">
        <v>74</v>
      </c>
      <c r="E143" s="158" t="s">
        <v>324</v>
      </c>
      <c r="F143" s="158" t="s">
        <v>325</v>
      </c>
      <c r="I143" s="149"/>
      <c r="J143" s="159">
        <f>BK143</f>
        <v>0</v>
      </c>
      <c r="L143" s="146"/>
      <c r="M143" s="151"/>
      <c r="N143" s="152"/>
      <c r="O143" s="152"/>
      <c r="P143" s="153">
        <f>SUM(P144:P147)</f>
        <v>0</v>
      </c>
      <c r="Q143" s="152"/>
      <c r="R143" s="153">
        <f>SUM(R144:R147)</f>
        <v>0</v>
      </c>
      <c r="S143" s="152"/>
      <c r="T143" s="154">
        <f>SUM(T144:T147)</f>
        <v>0</v>
      </c>
      <c r="AR143" s="147" t="s">
        <v>9</v>
      </c>
      <c r="AT143" s="155" t="s">
        <v>74</v>
      </c>
      <c r="AU143" s="155" t="s">
        <v>9</v>
      </c>
      <c r="AY143" s="147" t="s">
        <v>132</v>
      </c>
      <c r="BK143" s="156">
        <f>SUM(BK144:BK147)</f>
        <v>0</v>
      </c>
    </row>
    <row r="144" spans="2:65" s="1" customFormat="1" ht="31.5" customHeight="1" x14ac:dyDescent="0.3">
      <c r="B144" s="160"/>
      <c r="C144" s="161" t="s">
        <v>326</v>
      </c>
      <c r="D144" s="161" t="s">
        <v>134</v>
      </c>
      <c r="E144" s="162" t="s">
        <v>327</v>
      </c>
      <c r="F144" s="163" t="s">
        <v>328</v>
      </c>
      <c r="G144" s="164" t="s">
        <v>177</v>
      </c>
      <c r="H144" s="165">
        <v>33.143000000000001</v>
      </c>
      <c r="I144" s="166"/>
      <c r="J144" s="167">
        <f>ROUND(I144*H144,0)</f>
        <v>0</v>
      </c>
      <c r="K144" s="163" t="s">
        <v>138</v>
      </c>
      <c r="L144" s="32"/>
      <c r="M144" s="168" t="s">
        <v>3</v>
      </c>
      <c r="N144" s="169" t="s">
        <v>46</v>
      </c>
      <c r="O144" s="33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AR144" s="15" t="s">
        <v>139</v>
      </c>
      <c r="AT144" s="15" t="s">
        <v>134</v>
      </c>
      <c r="AU144" s="15" t="s">
        <v>83</v>
      </c>
      <c r="AY144" s="15" t="s">
        <v>132</v>
      </c>
      <c r="BE144" s="172">
        <f>IF(N144="základní",J144,0)</f>
        <v>0</v>
      </c>
      <c r="BF144" s="172">
        <f>IF(N144="snížená",J144,0)</f>
        <v>0</v>
      </c>
      <c r="BG144" s="172">
        <f>IF(N144="zákl. přenesená",J144,0)</f>
        <v>0</v>
      </c>
      <c r="BH144" s="172">
        <f>IF(N144="sníž. přenesená",J144,0)</f>
        <v>0</v>
      </c>
      <c r="BI144" s="172">
        <f>IF(N144="nulová",J144,0)</f>
        <v>0</v>
      </c>
      <c r="BJ144" s="15" t="s">
        <v>9</v>
      </c>
      <c r="BK144" s="172">
        <f>ROUND(I144*H144,0)</f>
        <v>0</v>
      </c>
      <c r="BL144" s="15" t="s">
        <v>139</v>
      </c>
      <c r="BM144" s="15" t="s">
        <v>329</v>
      </c>
    </row>
    <row r="145" spans="2:65" s="1" customFormat="1" ht="31.5" customHeight="1" x14ac:dyDescent="0.3">
      <c r="B145" s="160"/>
      <c r="C145" s="161" t="s">
        <v>330</v>
      </c>
      <c r="D145" s="161" t="s">
        <v>134</v>
      </c>
      <c r="E145" s="162" t="s">
        <v>331</v>
      </c>
      <c r="F145" s="163" t="s">
        <v>332</v>
      </c>
      <c r="G145" s="164" t="s">
        <v>177</v>
      </c>
      <c r="H145" s="165">
        <v>33.143000000000001</v>
      </c>
      <c r="I145" s="166"/>
      <c r="J145" s="167">
        <f>ROUND(I145*H145,0)</f>
        <v>0</v>
      </c>
      <c r="K145" s="163" t="s">
        <v>138</v>
      </c>
      <c r="L145" s="32"/>
      <c r="M145" s="168" t="s">
        <v>3</v>
      </c>
      <c r="N145" s="169" t="s">
        <v>46</v>
      </c>
      <c r="O145" s="33"/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AR145" s="15" t="s">
        <v>139</v>
      </c>
      <c r="AT145" s="15" t="s">
        <v>134</v>
      </c>
      <c r="AU145" s="15" t="s">
        <v>83</v>
      </c>
      <c r="AY145" s="15" t="s">
        <v>132</v>
      </c>
      <c r="BE145" s="172">
        <f>IF(N145="základní",J145,0)</f>
        <v>0</v>
      </c>
      <c r="BF145" s="172">
        <f>IF(N145="snížená",J145,0)</f>
        <v>0</v>
      </c>
      <c r="BG145" s="172">
        <f>IF(N145="zákl. přenesená",J145,0)</f>
        <v>0</v>
      </c>
      <c r="BH145" s="172">
        <f>IF(N145="sníž. přenesená",J145,0)</f>
        <v>0</v>
      </c>
      <c r="BI145" s="172">
        <f>IF(N145="nulová",J145,0)</f>
        <v>0</v>
      </c>
      <c r="BJ145" s="15" t="s">
        <v>9</v>
      </c>
      <c r="BK145" s="172">
        <f>ROUND(I145*H145,0)</f>
        <v>0</v>
      </c>
      <c r="BL145" s="15" t="s">
        <v>139</v>
      </c>
      <c r="BM145" s="15" t="s">
        <v>333</v>
      </c>
    </row>
    <row r="146" spans="2:65" s="1" customFormat="1" ht="31.5" customHeight="1" x14ac:dyDescent="0.3">
      <c r="B146" s="160"/>
      <c r="C146" s="161" t="s">
        <v>334</v>
      </c>
      <c r="D146" s="161" t="s">
        <v>134</v>
      </c>
      <c r="E146" s="162" t="s">
        <v>335</v>
      </c>
      <c r="F146" s="163" t="s">
        <v>336</v>
      </c>
      <c r="G146" s="164" t="s">
        <v>177</v>
      </c>
      <c r="H146" s="165">
        <v>298.28699999999998</v>
      </c>
      <c r="I146" s="166"/>
      <c r="J146" s="167">
        <f>ROUND(I146*H146,0)</f>
        <v>0</v>
      </c>
      <c r="K146" s="163" t="s">
        <v>138</v>
      </c>
      <c r="L146" s="32"/>
      <c r="M146" s="168" t="s">
        <v>3</v>
      </c>
      <c r="N146" s="169" t="s">
        <v>46</v>
      </c>
      <c r="O146" s="33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AR146" s="15" t="s">
        <v>139</v>
      </c>
      <c r="AT146" s="15" t="s">
        <v>134</v>
      </c>
      <c r="AU146" s="15" t="s">
        <v>83</v>
      </c>
      <c r="AY146" s="15" t="s">
        <v>132</v>
      </c>
      <c r="BE146" s="172">
        <f>IF(N146="základní",J146,0)</f>
        <v>0</v>
      </c>
      <c r="BF146" s="172">
        <f>IF(N146="snížená",J146,0)</f>
        <v>0</v>
      </c>
      <c r="BG146" s="172">
        <f>IF(N146="zákl. přenesená",J146,0)</f>
        <v>0</v>
      </c>
      <c r="BH146" s="172">
        <f>IF(N146="sníž. přenesená",J146,0)</f>
        <v>0</v>
      </c>
      <c r="BI146" s="172">
        <f>IF(N146="nulová",J146,0)</f>
        <v>0</v>
      </c>
      <c r="BJ146" s="15" t="s">
        <v>9</v>
      </c>
      <c r="BK146" s="172">
        <f>ROUND(I146*H146,0)</f>
        <v>0</v>
      </c>
      <c r="BL146" s="15" t="s">
        <v>139</v>
      </c>
      <c r="BM146" s="15" t="s">
        <v>337</v>
      </c>
    </row>
    <row r="147" spans="2:65" s="1" customFormat="1" ht="22.5" customHeight="1" x14ac:dyDescent="0.3">
      <c r="B147" s="160"/>
      <c r="C147" s="161" t="s">
        <v>338</v>
      </c>
      <c r="D147" s="161" t="s">
        <v>134</v>
      </c>
      <c r="E147" s="162" t="s">
        <v>339</v>
      </c>
      <c r="F147" s="163" t="s">
        <v>340</v>
      </c>
      <c r="G147" s="164" t="s">
        <v>177</v>
      </c>
      <c r="H147" s="165">
        <v>33.143000000000001</v>
      </c>
      <c r="I147" s="166"/>
      <c r="J147" s="167">
        <f>ROUND(I147*H147,0)</f>
        <v>0</v>
      </c>
      <c r="K147" s="163" t="s">
        <v>138</v>
      </c>
      <c r="L147" s="32"/>
      <c r="M147" s="168" t="s">
        <v>3</v>
      </c>
      <c r="N147" s="169" t="s">
        <v>46</v>
      </c>
      <c r="O147" s="33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AR147" s="15" t="s">
        <v>139</v>
      </c>
      <c r="AT147" s="15" t="s">
        <v>134</v>
      </c>
      <c r="AU147" s="15" t="s">
        <v>83</v>
      </c>
      <c r="AY147" s="15" t="s">
        <v>132</v>
      </c>
      <c r="BE147" s="172">
        <f>IF(N147="základní",J147,0)</f>
        <v>0</v>
      </c>
      <c r="BF147" s="172">
        <f>IF(N147="snížená",J147,0)</f>
        <v>0</v>
      </c>
      <c r="BG147" s="172">
        <f>IF(N147="zákl. přenesená",J147,0)</f>
        <v>0</v>
      </c>
      <c r="BH147" s="172">
        <f>IF(N147="sníž. přenesená",J147,0)</f>
        <v>0</v>
      </c>
      <c r="BI147" s="172">
        <f>IF(N147="nulová",J147,0)</f>
        <v>0</v>
      </c>
      <c r="BJ147" s="15" t="s">
        <v>9</v>
      </c>
      <c r="BK147" s="172">
        <f>ROUND(I147*H147,0)</f>
        <v>0</v>
      </c>
      <c r="BL147" s="15" t="s">
        <v>139</v>
      </c>
      <c r="BM147" s="15" t="s">
        <v>341</v>
      </c>
    </row>
    <row r="148" spans="2:65" s="10" customFormat="1" ht="29.85" customHeight="1" x14ac:dyDescent="0.3">
      <c r="B148" s="146"/>
      <c r="D148" s="157" t="s">
        <v>74</v>
      </c>
      <c r="E148" s="158" t="s">
        <v>342</v>
      </c>
      <c r="F148" s="158" t="s">
        <v>343</v>
      </c>
      <c r="I148" s="149"/>
      <c r="J148" s="159">
        <f>BK148</f>
        <v>0</v>
      </c>
      <c r="L148" s="146"/>
      <c r="M148" s="151"/>
      <c r="N148" s="152"/>
      <c r="O148" s="152"/>
      <c r="P148" s="153">
        <f>P149</f>
        <v>0</v>
      </c>
      <c r="Q148" s="152"/>
      <c r="R148" s="153">
        <f>R149</f>
        <v>0</v>
      </c>
      <c r="S148" s="152"/>
      <c r="T148" s="154">
        <f>T149</f>
        <v>0</v>
      </c>
      <c r="AR148" s="147" t="s">
        <v>9</v>
      </c>
      <c r="AT148" s="155" t="s">
        <v>74</v>
      </c>
      <c r="AU148" s="155" t="s">
        <v>9</v>
      </c>
      <c r="AY148" s="147" t="s">
        <v>132</v>
      </c>
      <c r="BK148" s="156">
        <f>BK149</f>
        <v>0</v>
      </c>
    </row>
    <row r="149" spans="2:65" s="1" customFormat="1" ht="44.25" customHeight="1" x14ac:dyDescent="0.3">
      <c r="B149" s="160"/>
      <c r="C149" s="161" t="s">
        <v>344</v>
      </c>
      <c r="D149" s="161" t="s">
        <v>134</v>
      </c>
      <c r="E149" s="162" t="s">
        <v>345</v>
      </c>
      <c r="F149" s="163" t="s">
        <v>346</v>
      </c>
      <c r="G149" s="164" t="s">
        <v>177</v>
      </c>
      <c r="H149" s="165">
        <v>510.64299999999997</v>
      </c>
      <c r="I149" s="166"/>
      <c r="J149" s="167">
        <f>ROUND(I149*H149,0)</f>
        <v>0</v>
      </c>
      <c r="K149" s="163" t="s">
        <v>138</v>
      </c>
      <c r="L149" s="32"/>
      <c r="M149" s="168" t="s">
        <v>3</v>
      </c>
      <c r="N149" s="169" t="s">
        <v>46</v>
      </c>
      <c r="O149" s="33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AR149" s="15" t="s">
        <v>139</v>
      </c>
      <c r="AT149" s="15" t="s">
        <v>134</v>
      </c>
      <c r="AU149" s="15" t="s">
        <v>83</v>
      </c>
      <c r="AY149" s="15" t="s">
        <v>132</v>
      </c>
      <c r="BE149" s="172">
        <f>IF(N149="základní",J149,0)</f>
        <v>0</v>
      </c>
      <c r="BF149" s="172">
        <f>IF(N149="snížená",J149,0)</f>
        <v>0</v>
      </c>
      <c r="BG149" s="172">
        <f>IF(N149="zákl. přenesená",J149,0)</f>
        <v>0</v>
      </c>
      <c r="BH149" s="172">
        <f>IF(N149="sníž. přenesená",J149,0)</f>
        <v>0</v>
      </c>
      <c r="BI149" s="172">
        <f>IF(N149="nulová",J149,0)</f>
        <v>0</v>
      </c>
      <c r="BJ149" s="15" t="s">
        <v>9</v>
      </c>
      <c r="BK149" s="172">
        <f>ROUND(I149*H149,0)</f>
        <v>0</v>
      </c>
      <c r="BL149" s="15" t="s">
        <v>139</v>
      </c>
      <c r="BM149" s="15" t="s">
        <v>347</v>
      </c>
    </row>
    <row r="150" spans="2:65" s="10" customFormat="1" ht="37.35" customHeight="1" x14ac:dyDescent="0.35">
      <c r="B150" s="146"/>
      <c r="D150" s="147" t="s">
        <v>74</v>
      </c>
      <c r="E150" s="148" t="s">
        <v>348</v>
      </c>
      <c r="F150" s="148" t="s">
        <v>349</v>
      </c>
      <c r="I150" s="149"/>
      <c r="J150" s="150">
        <f>BK150</f>
        <v>0</v>
      </c>
      <c r="L150" s="146"/>
      <c r="M150" s="151"/>
      <c r="N150" s="152"/>
      <c r="O150" s="152"/>
      <c r="P150" s="153">
        <f>P151+P162+P165</f>
        <v>0</v>
      </c>
      <c r="Q150" s="152"/>
      <c r="R150" s="153">
        <f>R151+R162+R165</f>
        <v>0.97771520000000001</v>
      </c>
      <c r="S150" s="152"/>
      <c r="T150" s="154">
        <f>T151+T162+T165</f>
        <v>0</v>
      </c>
      <c r="AR150" s="147" t="s">
        <v>83</v>
      </c>
      <c r="AT150" s="155" t="s">
        <v>74</v>
      </c>
      <c r="AU150" s="155" t="s">
        <v>75</v>
      </c>
      <c r="AY150" s="147" t="s">
        <v>132</v>
      </c>
      <c r="BK150" s="156">
        <f>BK151+BK162+BK165</f>
        <v>0</v>
      </c>
    </row>
    <row r="151" spans="2:65" s="10" customFormat="1" ht="19.899999999999999" customHeight="1" x14ac:dyDescent="0.3">
      <c r="B151" s="146"/>
      <c r="D151" s="157" t="s">
        <v>74</v>
      </c>
      <c r="E151" s="158" t="s">
        <v>350</v>
      </c>
      <c r="F151" s="158" t="s">
        <v>351</v>
      </c>
      <c r="I151" s="149"/>
      <c r="J151" s="159">
        <f>BK151</f>
        <v>0</v>
      </c>
      <c r="L151" s="146"/>
      <c r="M151" s="151"/>
      <c r="N151" s="152"/>
      <c r="O151" s="152"/>
      <c r="P151" s="153">
        <f>SUM(P152:P161)</f>
        <v>0</v>
      </c>
      <c r="Q151" s="152"/>
      <c r="R151" s="153">
        <f>SUM(R152:R161)</f>
        <v>0.87473119999999993</v>
      </c>
      <c r="S151" s="152"/>
      <c r="T151" s="154">
        <f>SUM(T152:T161)</f>
        <v>0</v>
      </c>
      <c r="AR151" s="147" t="s">
        <v>83</v>
      </c>
      <c r="AT151" s="155" t="s">
        <v>74</v>
      </c>
      <c r="AU151" s="155" t="s">
        <v>9</v>
      </c>
      <c r="AY151" s="147" t="s">
        <v>132</v>
      </c>
      <c r="BK151" s="156">
        <f>SUM(BK152:BK161)</f>
        <v>0</v>
      </c>
    </row>
    <row r="152" spans="2:65" s="1" customFormat="1" ht="31.5" customHeight="1" x14ac:dyDescent="0.3">
      <c r="B152" s="160"/>
      <c r="C152" s="161" t="s">
        <v>352</v>
      </c>
      <c r="D152" s="161" t="s">
        <v>134</v>
      </c>
      <c r="E152" s="162" t="s">
        <v>353</v>
      </c>
      <c r="F152" s="163" t="s">
        <v>354</v>
      </c>
      <c r="G152" s="164" t="s">
        <v>182</v>
      </c>
      <c r="H152" s="165">
        <v>300.59500000000003</v>
      </c>
      <c r="I152" s="166"/>
      <c r="J152" s="167">
        <f>ROUND(I152*H152,0)</f>
        <v>0</v>
      </c>
      <c r="K152" s="163" t="s">
        <v>138</v>
      </c>
      <c r="L152" s="32"/>
      <c r="M152" s="168" t="s">
        <v>3</v>
      </c>
      <c r="N152" s="169" t="s">
        <v>46</v>
      </c>
      <c r="O152" s="33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AR152" s="15" t="s">
        <v>198</v>
      </c>
      <c r="AT152" s="15" t="s">
        <v>134</v>
      </c>
      <c r="AU152" s="15" t="s">
        <v>83</v>
      </c>
      <c r="AY152" s="15" t="s">
        <v>132</v>
      </c>
      <c r="BE152" s="172">
        <f>IF(N152="základní",J152,0)</f>
        <v>0</v>
      </c>
      <c r="BF152" s="172">
        <f>IF(N152="snížená",J152,0)</f>
        <v>0</v>
      </c>
      <c r="BG152" s="172">
        <f>IF(N152="zákl. přenesená",J152,0)</f>
        <v>0</v>
      </c>
      <c r="BH152" s="172">
        <f>IF(N152="sníž. přenesená",J152,0)</f>
        <v>0</v>
      </c>
      <c r="BI152" s="172">
        <f>IF(N152="nulová",J152,0)</f>
        <v>0</v>
      </c>
      <c r="BJ152" s="15" t="s">
        <v>9</v>
      </c>
      <c r="BK152" s="172">
        <f>ROUND(I152*H152,0)</f>
        <v>0</v>
      </c>
      <c r="BL152" s="15" t="s">
        <v>198</v>
      </c>
      <c r="BM152" s="15" t="s">
        <v>355</v>
      </c>
    </row>
    <row r="153" spans="2:65" s="1" customFormat="1" ht="22.5" customHeight="1" x14ac:dyDescent="0.3">
      <c r="B153" s="160"/>
      <c r="C153" s="173" t="s">
        <v>356</v>
      </c>
      <c r="D153" s="173" t="s">
        <v>194</v>
      </c>
      <c r="E153" s="174" t="s">
        <v>357</v>
      </c>
      <c r="F153" s="175" t="s">
        <v>358</v>
      </c>
      <c r="G153" s="176" t="s">
        <v>182</v>
      </c>
      <c r="H153" s="177">
        <v>345.68400000000003</v>
      </c>
      <c r="I153" s="178"/>
      <c r="J153" s="179">
        <f>ROUND(I153*H153,0)</f>
        <v>0</v>
      </c>
      <c r="K153" s="175" t="s">
        <v>138</v>
      </c>
      <c r="L153" s="180"/>
      <c r="M153" s="181" t="s">
        <v>3</v>
      </c>
      <c r="N153" s="182" t="s">
        <v>46</v>
      </c>
      <c r="O153" s="33"/>
      <c r="P153" s="170">
        <f>O153*H153</f>
        <v>0</v>
      </c>
      <c r="Q153" s="170">
        <v>1.8E-3</v>
      </c>
      <c r="R153" s="170">
        <f>Q153*H153</f>
        <v>0.62223119999999998</v>
      </c>
      <c r="S153" s="170">
        <v>0</v>
      </c>
      <c r="T153" s="171">
        <f>S153*H153</f>
        <v>0</v>
      </c>
      <c r="AR153" s="15" t="s">
        <v>263</v>
      </c>
      <c r="AT153" s="15" t="s">
        <v>194</v>
      </c>
      <c r="AU153" s="15" t="s">
        <v>83</v>
      </c>
      <c r="AY153" s="15" t="s">
        <v>132</v>
      </c>
      <c r="BE153" s="172">
        <f>IF(N153="základní",J153,0)</f>
        <v>0</v>
      </c>
      <c r="BF153" s="172">
        <f>IF(N153="snížená",J153,0)</f>
        <v>0</v>
      </c>
      <c r="BG153" s="172">
        <f>IF(N153="zákl. přenesená",J153,0)</f>
        <v>0</v>
      </c>
      <c r="BH153" s="172">
        <f>IF(N153="sníž. přenesená",J153,0)</f>
        <v>0</v>
      </c>
      <c r="BI153" s="172">
        <f>IF(N153="nulová",J153,0)</f>
        <v>0</v>
      </c>
      <c r="BJ153" s="15" t="s">
        <v>9</v>
      </c>
      <c r="BK153" s="172">
        <f>ROUND(I153*H153,0)</f>
        <v>0</v>
      </c>
      <c r="BL153" s="15" t="s">
        <v>198</v>
      </c>
      <c r="BM153" s="15" t="s">
        <v>359</v>
      </c>
    </row>
    <row r="154" spans="2:65" s="11" customFormat="1" x14ac:dyDescent="0.3">
      <c r="B154" s="183"/>
      <c r="D154" s="184" t="s">
        <v>360</v>
      </c>
      <c r="F154" s="185" t="s">
        <v>361</v>
      </c>
      <c r="H154" s="186">
        <v>345.68400000000003</v>
      </c>
      <c r="I154" s="187"/>
      <c r="L154" s="183"/>
      <c r="M154" s="188"/>
      <c r="N154" s="189"/>
      <c r="O154" s="189"/>
      <c r="P154" s="189"/>
      <c r="Q154" s="189"/>
      <c r="R154" s="189"/>
      <c r="S154" s="189"/>
      <c r="T154" s="190"/>
      <c r="AT154" s="191" t="s">
        <v>360</v>
      </c>
      <c r="AU154" s="191" t="s">
        <v>83</v>
      </c>
      <c r="AV154" s="11" t="s">
        <v>83</v>
      </c>
      <c r="AW154" s="11" t="s">
        <v>4</v>
      </c>
      <c r="AX154" s="11" t="s">
        <v>9</v>
      </c>
      <c r="AY154" s="191" t="s">
        <v>132</v>
      </c>
    </row>
    <row r="155" spans="2:65" s="1" customFormat="1" ht="31.5" customHeight="1" x14ac:dyDescent="0.3">
      <c r="B155" s="160"/>
      <c r="C155" s="161" t="s">
        <v>362</v>
      </c>
      <c r="D155" s="161" t="s">
        <v>134</v>
      </c>
      <c r="E155" s="162" t="s">
        <v>363</v>
      </c>
      <c r="F155" s="163" t="s">
        <v>364</v>
      </c>
      <c r="G155" s="164" t="s">
        <v>182</v>
      </c>
      <c r="H155" s="165">
        <v>300.59500000000003</v>
      </c>
      <c r="I155" s="166"/>
      <c r="J155" s="167">
        <f>ROUND(I155*H155,0)</f>
        <v>0</v>
      </c>
      <c r="K155" s="163" t="s">
        <v>138</v>
      </c>
      <c r="L155" s="32"/>
      <c r="M155" s="168" t="s">
        <v>3</v>
      </c>
      <c r="N155" s="169" t="s">
        <v>46</v>
      </c>
      <c r="O155" s="33"/>
      <c r="P155" s="170">
        <f>O155*H155</f>
        <v>0</v>
      </c>
      <c r="Q155" s="170">
        <v>0</v>
      </c>
      <c r="R155" s="170">
        <f>Q155*H155</f>
        <v>0</v>
      </c>
      <c r="S155" s="170">
        <v>0</v>
      </c>
      <c r="T155" s="171">
        <f>S155*H155</f>
        <v>0</v>
      </c>
      <c r="AR155" s="15" t="s">
        <v>198</v>
      </c>
      <c r="AT155" s="15" t="s">
        <v>134</v>
      </c>
      <c r="AU155" s="15" t="s">
        <v>83</v>
      </c>
      <c r="AY155" s="15" t="s">
        <v>132</v>
      </c>
      <c r="BE155" s="172">
        <f>IF(N155="základní",J155,0)</f>
        <v>0</v>
      </c>
      <c r="BF155" s="172">
        <f>IF(N155="snížená",J155,0)</f>
        <v>0</v>
      </c>
      <c r="BG155" s="172">
        <f>IF(N155="zákl. přenesená",J155,0)</f>
        <v>0</v>
      </c>
      <c r="BH155" s="172">
        <f>IF(N155="sníž. přenesená",J155,0)</f>
        <v>0</v>
      </c>
      <c r="BI155" s="172">
        <f>IF(N155="nulová",J155,0)</f>
        <v>0</v>
      </c>
      <c r="BJ155" s="15" t="s">
        <v>9</v>
      </c>
      <c r="BK155" s="172">
        <f>ROUND(I155*H155,0)</f>
        <v>0</v>
      </c>
      <c r="BL155" s="15" t="s">
        <v>198</v>
      </c>
      <c r="BM155" s="15" t="s">
        <v>365</v>
      </c>
    </row>
    <row r="156" spans="2:65" s="1" customFormat="1" ht="22.5" customHeight="1" x14ac:dyDescent="0.3">
      <c r="B156" s="160"/>
      <c r="C156" s="173" t="s">
        <v>366</v>
      </c>
      <c r="D156" s="173" t="s">
        <v>194</v>
      </c>
      <c r="E156" s="174" t="s">
        <v>367</v>
      </c>
      <c r="F156" s="175" t="s">
        <v>368</v>
      </c>
      <c r="G156" s="176" t="s">
        <v>182</v>
      </c>
      <c r="H156" s="177">
        <v>315.625</v>
      </c>
      <c r="I156" s="178"/>
      <c r="J156" s="179">
        <f>ROUND(I156*H156,0)</f>
        <v>0</v>
      </c>
      <c r="K156" s="175" t="s">
        <v>138</v>
      </c>
      <c r="L156" s="180"/>
      <c r="M156" s="181" t="s">
        <v>3</v>
      </c>
      <c r="N156" s="182" t="s">
        <v>46</v>
      </c>
      <c r="O156" s="33"/>
      <c r="P156" s="170">
        <f>O156*H156</f>
        <v>0</v>
      </c>
      <c r="Q156" s="170">
        <v>4.0000000000000002E-4</v>
      </c>
      <c r="R156" s="170">
        <f>Q156*H156</f>
        <v>0.12625</v>
      </c>
      <c r="S156" s="170">
        <v>0</v>
      </c>
      <c r="T156" s="171">
        <f>S156*H156</f>
        <v>0</v>
      </c>
      <c r="AR156" s="15" t="s">
        <v>263</v>
      </c>
      <c r="AT156" s="15" t="s">
        <v>194</v>
      </c>
      <c r="AU156" s="15" t="s">
        <v>83</v>
      </c>
      <c r="AY156" s="15" t="s">
        <v>132</v>
      </c>
      <c r="BE156" s="172">
        <f>IF(N156="základní",J156,0)</f>
        <v>0</v>
      </c>
      <c r="BF156" s="172">
        <f>IF(N156="snížená",J156,0)</f>
        <v>0</v>
      </c>
      <c r="BG156" s="172">
        <f>IF(N156="zákl. přenesená",J156,0)</f>
        <v>0</v>
      </c>
      <c r="BH156" s="172">
        <f>IF(N156="sníž. přenesená",J156,0)</f>
        <v>0</v>
      </c>
      <c r="BI156" s="172">
        <f>IF(N156="nulová",J156,0)</f>
        <v>0</v>
      </c>
      <c r="BJ156" s="15" t="s">
        <v>9</v>
      </c>
      <c r="BK156" s="172">
        <f>ROUND(I156*H156,0)</f>
        <v>0</v>
      </c>
      <c r="BL156" s="15" t="s">
        <v>198</v>
      </c>
      <c r="BM156" s="15" t="s">
        <v>369</v>
      </c>
    </row>
    <row r="157" spans="2:65" s="11" customFormat="1" x14ac:dyDescent="0.3">
      <c r="B157" s="183"/>
      <c r="D157" s="184" t="s">
        <v>360</v>
      </c>
      <c r="F157" s="185" t="s">
        <v>370</v>
      </c>
      <c r="H157" s="186">
        <v>315.625</v>
      </c>
      <c r="I157" s="187"/>
      <c r="L157" s="183"/>
      <c r="M157" s="188"/>
      <c r="N157" s="189"/>
      <c r="O157" s="189"/>
      <c r="P157" s="189"/>
      <c r="Q157" s="189"/>
      <c r="R157" s="189"/>
      <c r="S157" s="189"/>
      <c r="T157" s="190"/>
      <c r="AT157" s="191" t="s">
        <v>360</v>
      </c>
      <c r="AU157" s="191" t="s">
        <v>83</v>
      </c>
      <c r="AV157" s="11" t="s">
        <v>83</v>
      </c>
      <c r="AW157" s="11" t="s">
        <v>4</v>
      </c>
      <c r="AX157" s="11" t="s">
        <v>9</v>
      </c>
      <c r="AY157" s="191" t="s">
        <v>132</v>
      </c>
    </row>
    <row r="158" spans="2:65" s="1" customFormat="1" ht="31.5" customHeight="1" x14ac:dyDescent="0.3">
      <c r="B158" s="160"/>
      <c r="C158" s="161" t="s">
        <v>371</v>
      </c>
      <c r="D158" s="161" t="s">
        <v>134</v>
      </c>
      <c r="E158" s="162" t="s">
        <v>372</v>
      </c>
      <c r="F158" s="163" t="s">
        <v>373</v>
      </c>
      <c r="G158" s="164" t="s">
        <v>182</v>
      </c>
      <c r="H158" s="165">
        <v>300.59500000000003</v>
      </c>
      <c r="I158" s="166"/>
      <c r="J158" s="167">
        <f>ROUND(I158*H158,0)</f>
        <v>0</v>
      </c>
      <c r="K158" s="163" t="s">
        <v>138</v>
      </c>
      <c r="L158" s="32"/>
      <c r="M158" s="168" t="s">
        <v>3</v>
      </c>
      <c r="N158" s="169" t="s">
        <v>46</v>
      </c>
      <c r="O158" s="33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AR158" s="15" t="s">
        <v>198</v>
      </c>
      <c r="AT158" s="15" t="s">
        <v>134</v>
      </c>
      <c r="AU158" s="15" t="s">
        <v>83</v>
      </c>
      <c r="AY158" s="15" t="s">
        <v>132</v>
      </c>
      <c r="BE158" s="172">
        <f>IF(N158="základní",J158,0)</f>
        <v>0</v>
      </c>
      <c r="BF158" s="172">
        <f>IF(N158="snížená",J158,0)</f>
        <v>0</v>
      </c>
      <c r="BG158" s="172">
        <f>IF(N158="zákl. přenesená",J158,0)</f>
        <v>0</v>
      </c>
      <c r="BH158" s="172">
        <f>IF(N158="sníž. přenesená",J158,0)</f>
        <v>0</v>
      </c>
      <c r="BI158" s="172">
        <f>IF(N158="nulová",J158,0)</f>
        <v>0</v>
      </c>
      <c r="BJ158" s="15" t="s">
        <v>9</v>
      </c>
      <c r="BK158" s="172">
        <f>ROUND(I158*H158,0)</f>
        <v>0</v>
      </c>
      <c r="BL158" s="15" t="s">
        <v>198</v>
      </c>
      <c r="BM158" s="15" t="s">
        <v>374</v>
      </c>
    </row>
    <row r="159" spans="2:65" s="1" customFormat="1" ht="22.5" customHeight="1" x14ac:dyDescent="0.3">
      <c r="B159" s="160"/>
      <c r="C159" s="173" t="s">
        <v>375</v>
      </c>
      <c r="D159" s="173" t="s">
        <v>194</v>
      </c>
      <c r="E159" s="174" t="s">
        <v>367</v>
      </c>
      <c r="F159" s="175" t="s">
        <v>368</v>
      </c>
      <c r="G159" s="176" t="s">
        <v>182</v>
      </c>
      <c r="H159" s="177">
        <v>315.625</v>
      </c>
      <c r="I159" s="178"/>
      <c r="J159" s="179">
        <f>ROUND(I159*H159,0)</f>
        <v>0</v>
      </c>
      <c r="K159" s="175" t="s">
        <v>138</v>
      </c>
      <c r="L159" s="180"/>
      <c r="M159" s="181" t="s">
        <v>3</v>
      </c>
      <c r="N159" s="182" t="s">
        <v>46</v>
      </c>
      <c r="O159" s="33"/>
      <c r="P159" s="170">
        <f>O159*H159</f>
        <v>0</v>
      </c>
      <c r="Q159" s="170">
        <v>4.0000000000000002E-4</v>
      </c>
      <c r="R159" s="170">
        <f>Q159*H159</f>
        <v>0.12625</v>
      </c>
      <c r="S159" s="170">
        <v>0</v>
      </c>
      <c r="T159" s="171">
        <f>S159*H159</f>
        <v>0</v>
      </c>
      <c r="AR159" s="15" t="s">
        <v>263</v>
      </c>
      <c r="AT159" s="15" t="s">
        <v>194</v>
      </c>
      <c r="AU159" s="15" t="s">
        <v>83</v>
      </c>
      <c r="AY159" s="15" t="s">
        <v>132</v>
      </c>
      <c r="BE159" s="172">
        <f>IF(N159="základní",J159,0)</f>
        <v>0</v>
      </c>
      <c r="BF159" s="172">
        <f>IF(N159="snížená",J159,0)</f>
        <v>0</v>
      </c>
      <c r="BG159" s="172">
        <f>IF(N159="zákl. přenesená",J159,0)</f>
        <v>0</v>
      </c>
      <c r="BH159" s="172">
        <f>IF(N159="sníž. přenesená",J159,0)</f>
        <v>0</v>
      </c>
      <c r="BI159" s="172">
        <f>IF(N159="nulová",J159,0)</f>
        <v>0</v>
      </c>
      <c r="BJ159" s="15" t="s">
        <v>9</v>
      </c>
      <c r="BK159" s="172">
        <f>ROUND(I159*H159,0)</f>
        <v>0</v>
      </c>
      <c r="BL159" s="15" t="s">
        <v>198</v>
      </c>
      <c r="BM159" s="15" t="s">
        <v>376</v>
      </c>
    </row>
    <row r="160" spans="2:65" s="11" customFormat="1" x14ac:dyDescent="0.3">
      <c r="B160" s="183"/>
      <c r="D160" s="184" t="s">
        <v>360</v>
      </c>
      <c r="F160" s="185" t="s">
        <v>370</v>
      </c>
      <c r="H160" s="186">
        <v>315.625</v>
      </c>
      <c r="I160" s="187"/>
      <c r="L160" s="183"/>
      <c r="M160" s="188"/>
      <c r="N160" s="189"/>
      <c r="O160" s="189"/>
      <c r="P160" s="189"/>
      <c r="Q160" s="189"/>
      <c r="R160" s="189"/>
      <c r="S160" s="189"/>
      <c r="T160" s="190"/>
      <c r="AT160" s="191" t="s">
        <v>360</v>
      </c>
      <c r="AU160" s="191" t="s">
        <v>83</v>
      </c>
      <c r="AV160" s="11" t="s">
        <v>83</v>
      </c>
      <c r="AW160" s="11" t="s">
        <v>4</v>
      </c>
      <c r="AX160" s="11" t="s">
        <v>9</v>
      </c>
      <c r="AY160" s="191" t="s">
        <v>132</v>
      </c>
    </row>
    <row r="161" spans="2:65" s="1" customFormat="1" ht="31.5" customHeight="1" x14ac:dyDescent="0.3">
      <c r="B161" s="160"/>
      <c r="C161" s="161" t="s">
        <v>377</v>
      </c>
      <c r="D161" s="161" t="s">
        <v>134</v>
      </c>
      <c r="E161" s="162" t="s">
        <v>378</v>
      </c>
      <c r="F161" s="163" t="s">
        <v>379</v>
      </c>
      <c r="G161" s="164" t="s">
        <v>380</v>
      </c>
      <c r="H161" s="192"/>
      <c r="I161" s="166"/>
      <c r="J161" s="167">
        <f>ROUND(I161*H161,0)</f>
        <v>0</v>
      </c>
      <c r="K161" s="163" t="s">
        <v>138</v>
      </c>
      <c r="L161" s="32"/>
      <c r="M161" s="168" t="s">
        <v>3</v>
      </c>
      <c r="N161" s="169" t="s">
        <v>46</v>
      </c>
      <c r="O161" s="33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AR161" s="15" t="s">
        <v>198</v>
      </c>
      <c r="AT161" s="15" t="s">
        <v>134</v>
      </c>
      <c r="AU161" s="15" t="s">
        <v>83</v>
      </c>
      <c r="AY161" s="15" t="s">
        <v>132</v>
      </c>
      <c r="BE161" s="172">
        <f>IF(N161="základní",J161,0)</f>
        <v>0</v>
      </c>
      <c r="BF161" s="172">
        <f>IF(N161="snížená",J161,0)</f>
        <v>0</v>
      </c>
      <c r="BG161" s="172">
        <f>IF(N161="zákl. přenesená",J161,0)</f>
        <v>0</v>
      </c>
      <c r="BH161" s="172">
        <f>IF(N161="sníž. přenesená",J161,0)</f>
        <v>0</v>
      </c>
      <c r="BI161" s="172">
        <f>IF(N161="nulová",J161,0)</f>
        <v>0</v>
      </c>
      <c r="BJ161" s="15" t="s">
        <v>9</v>
      </c>
      <c r="BK161" s="172">
        <f>ROUND(I161*H161,0)</f>
        <v>0</v>
      </c>
      <c r="BL161" s="15" t="s">
        <v>198</v>
      </c>
      <c r="BM161" s="15" t="s">
        <v>381</v>
      </c>
    </row>
    <row r="162" spans="2:65" s="10" customFormat="1" ht="29.85" customHeight="1" x14ac:dyDescent="0.3">
      <c r="B162" s="146"/>
      <c r="D162" s="157" t="s">
        <v>74</v>
      </c>
      <c r="E162" s="158" t="s">
        <v>382</v>
      </c>
      <c r="F162" s="158" t="s">
        <v>383</v>
      </c>
      <c r="I162" s="149"/>
      <c r="J162" s="159">
        <f>BK162</f>
        <v>0</v>
      </c>
      <c r="L162" s="146"/>
      <c r="M162" s="151"/>
      <c r="N162" s="152"/>
      <c r="O162" s="152"/>
      <c r="P162" s="153">
        <f>SUM(P163:P164)</f>
        <v>0</v>
      </c>
      <c r="Q162" s="152"/>
      <c r="R162" s="153">
        <f>SUM(R163:R164)</f>
        <v>7.4214560000000013E-2</v>
      </c>
      <c r="S162" s="152"/>
      <c r="T162" s="154">
        <f>SUM(T163:T164)</f>
        <v>0</v>
      </c>
      <c r="AR162" s="147" t="s">
        <v>83</v>
      </c>
      <c r="AT162" s="155" t="s">
        <v>74</v>
      </c>
      <c r="AU162" s="155" t="s">
        <v>9</v>
      </c>
      <c r="AY162" s="147" t="s">
        <v>132</v>
      </c>
      <c r="BK162" s="156">
        <f>SUM(BK163:BK164)</f>
        <v>0</v>
      </c>
    </row>
    <row r="163" spans="2:65" s="1" customFormat="1" ht="31.5" customHeight="1" x14ac:dyDescent="0.3">
      <c r="B163" s="160"/>
      <c r="C163" s="161" t="s">
        <v>384</v>
      </c>
      <c r="D163" s="161" t="s">
        <v>134</v>
      </c>
      <c r="E163" s="162" t="s">
        <v>385</v>
      </c>
      <c r="F163" s="163" t="s">
        <v>386</v>
      </c>
      <c r="G163" s="164" t="s">
        <v>182</v>
      </c>
      <c r="H163" s="165">
        <v>86.296000000000006</v>
      </c>
      <c r="I163" s="166"/>
      <c r="J163" s="167">
        <f>ROUND(I163*H163,0)</f>
        <v>0</v>
      </c>
      <c r="K163" s="163" t="s">
        <v>138</v>
      </c>
      <c r="L163" s="32"/>
      <c r="M163" s="168" t="s">
        <v>3</v>
      </c>
      <c r="N163" s="169" t="s">
        <v>46</v>
      </c>
      <c r="O163" s="33"/>
      <c r="P163" s="170">
        <f>O163*H163</f>
        <v>0</v>
      </c>
      <c r="Q163" s="170">
        <v>1.3999999999999999E-4</v>
      </c>
      <c r="R163" s="170">
        <f>Q163*H163</f>
        <v>1.2081440000000001E-2</v>
      </c>
      <c r="S163" s="170">
        <v>0</v>
      </c>
      <c r="T163" s="171">
        <f>S163*H163</f>
        <v>0</v>
      </c>
      <c r="AR163" s="15" t="s">
        <v>198</v>
      </c>
      <c r="AT163" s="15" t="s">
        <v>134</v>
      </c>
      <c r="AU163" s="15" t="s">
        <v>83</v>
      </c>
      <c r="AY163" s="15" t="s">
        <v>132</v>
      </c>
      <c r="BE163" s="172">
        <f>IF(N163="základní",J163,0)</f>
        <v>0</v>
      </c>
      <c r="BF163" s="172">
        <f>IF(N163="snížená",J163,0)</f>
        <v>0</v>
      </c>
      <c r="BG163" s="172">
        <f>IF(N163="zákl. přenesená",J163,0)</f>
        <v>0</v>
      </c>
      <c r="BH163" s="172">
        <f>IF(N163="sníž. přenesená",J163,0)</f>
        <v>0</v>
      </c>
      <c r="BI163" s="172">
        <f>IF(N163="nulová",J163,0)</f>
        <v>0</v>
      </c>
      <c r="BJ163" s="15" t="s">
        <v>9</v>
      </c>
      <c r="BK163" s="172">
        <f>ROUND(I163*H163,0)</f>
        <v>0</v>
      </c>
      <c r="BL163" s="15" t="s">
        <v>198</v>
      </c>
      <c r="BM163" s="15" t="s">
        <v>387</v>
      </c>
    </row>
    <row r="164" spans="2:65" s="1" customFormat="1" ht="31.5" customHeight="1" x14ac:dyDescent="0.3">
      <c r="B164" s="160"/>
      <c r="C164" s="161" t="s">
        <v>388</v>
      </c>
      <c r="D164" s="161" t="s">
        <v>134</v>
      </c>
      <c r="E164" s="162" t="s">
        <v>389</v>
      </c>
      <c r="F164" s="163" t="s">
        <v>390</v>
      </c>
      <c r="G164" s="164" t="s">
        <v>182</v>
      </c>
      <c r="H164" s="165">
        <v>86.296000000000006</v>
      </c>
      <c r="I164" s="166"/>
      <c r="J164" s="167">
        <f>ROUND(I164*H164,0)</f>
        <v>0</v>
      </c>
      <c r="K164" s="163" t="s">
        <v>138</v>
      </c>
      <c r="L164" s="32"/>
      <c r="M164" s="168" t="s">
        <v>3</v>
      </c>
      <c r="N164" s="169" t="s">
        <v>46</v>
      </c>
      <c r="O164" s="33"/>
      <c r="P164" s="170">
        <f>O164*H164</f>
        <v>0</v>
      </c>
      <c r="Q164" s="170">
        <v>7.2000000000000005E-4</v>
      </c>
      <c r="R164" s="170">
        <f>Q164*H164</f>
        <v>6.2133120000000007E-2</v>
      </c>
      <c r="S164" s="170">
        <v>0</v>
      </c>
      <c r="T164" s="171">
        <f>S164*H164</f>
        <v>0</v>
      </c>
      <c r="AR164" s="15" t="s">
        <v>198</v>
      </c>
      <c r="AT164" s="15" t="s">
        <v>134</v>
      </c>
      <c r="AU164" s="15" t="s">
        <v>83</v>
      </c>
      <c r="AY164" s="15" t="s">
        <v>132</v>
      </c>
      <c r="BE164" s="172">
        <f>IF(N164="základní",J164,0)</f>
        <v>0</v>
      </c>
      <c r="BF164" s="172">
        <f>IF(N164="snížená",J164,0)</f>
        <v>0</v>
      </c>
      <c r="BG164" s="172">
        <f>IF(N164="zákl. přenesená",J164,0)</f>
        <v>0</v>
      </c>
      <c r="BH164" s="172">
        <f>IF(N164="sníž. přenesená",J164,0)</f>
        <v>0</v>
      </c>
      <c r="BI164" s="172">
        <f>IF(N164="nulová",J164,0)</f>
        <v>0</v>
      </c>
      <c r="BJ164" s="15" t="s">
        <v>9</v>
      </c>
      <c r="BK164" s="172">
        <f>ROUND(I164*H164,0)</f>
        <v>0</v>
      </c>
      <c r="BL164" s="15" t="s">
        <v>198</v>
      </c>
      <c r="BM164" s="15" t="s">
        <v>391</v>
      </c>
    </row>
    <row r="165" spans="2:65" s="10" customFormat="1" ht="29.85" customHeight="1" x14ac:dyDescent="0.3">
      <c r="B165" s="146"/>
      <c r="D165" s="157" t="s">
        <v>74</v>
      </c>
      <c r="E165" s="158" t="s">
        <v>392</v>
      </c>
      <c r="F165" s="158" t="s">
        <v>393</v>
      </c>
      <c r="I165" s="149"/>
      <c r="J165" s="159">
        <f>BK165</f>
        <v>0</v>
      </c>
      <c r="L165" s="146"/>
      <c r="M165" s="151"/>
      <c r="N165" s="152"/>
      <c r="O165" s="152"/>
      <c r="P165" s="153">
        <f>SUM(P166:P167)</f>
        <v>0</v>
      </c>
      <c r="Q165" s="152"/>
      <c r="R165" s="153">
        <f>SUM(R166:R167)</f>
        <v>2.876944E-2</v>
      </c>
      <c r="S165" s="152"/>
      <c r="T165" s="154">
        <f>SUM(T166:T167)</f>
        <v>0</v>
      </c>
      <c r="AR165" s="147" t="s">
        <v>83</v>
      </c>
      <c r="AT165" s="155" t="s">
        <v>74</v>
      </c>
      <c r="AU165" s="155" t="s">
        <v>9</v>
      </c>
      <c r="AY165" s="147" t="s">
        <v>132</v>
      </c>
      <c r="BK165" s="156">
        <f>SUM(BK166:BK167)</f>
        <v>0</v>
      </c>
    </row>
    <row r="166" spans="2:65" s="1" customFormat="1" ht="22.5" customHeight="1" x14ac:dyDescent="0.3">
      <c r="B166" s="160"/>
      <c r="C166" s="161" t="s">
        <v>394</v>
      </c>
      <c r="D166" s="161" t="s">
        <v>134</v>
      </c>
      <c r="E166" s="162" t="s">
        <v>395</v>
      </c>
      <c r="F166" s="163" t="s">
        <v>396</v>
      </c>
      <c r="G166" s="164" t="s">
        <v>182</v>
      </c>
      <c r="H166" s="165">
        <v>84.616</v>
      </c>
      <c r="I166" s="166"/>
      <c r="J166" s="167">
        <f>ROUND(I166*H166,0)</f>
        <v>0</v>
      </c>
      <c r="K166" s="163" t="s">
        <v>138</v>
      </c>
      <c r="L166" s="32"/>
      <c r="M166" s="168" t="s">
        <v>3</v>
      </c>
      <c r="N166" s="169" t="s">
        <v>46</v>
      </c>
      <c r="O166" s="33"/>
      <c r="P166" s="170">
        <f>O166*H166</f>
        <v>0</v>
      </c>
      <c r="Q166" s="170">
        <v>2.0000000000000001E-4</v>
      </c>
      <c r="R166" s="170">
        <f>Q166*H166</f>
        <v>1.6923199999999999E-2</v>
      </c>
      <c r="S166" s="170">
        <v>0</v>
      </c>
      <c r="T166" s="171">
        <f>S166*H166</f>
        <v>0</v>
      </c>
      <c r="AR166" s="15" t="s">
        <v>198</v>
      </c>
      <c r="AT166" s="15" t="s">
        <v>134</v>
      </c>
      <c r="AU166" s="15" t="s">
        <v>83</v>
      </c>
      <c r="AY166" s="15" t="s">
        <v>132</v>
      </c>
      <c r="BE166" s="172">
        <f>IF(N166="základní",J166,0)</f>
        <v>0</v>
      </c>
      <c r="BF166" s="172">
        <f>IF(N166="snížená",J166,0)</f>
        <v>0</v>
      </c>
      <c r="BG166" s="172">
        <f>IF(N166="zákl. přenesená",J166,0)</f>
        <v>0</v>
      </c>
      <c r="BH166" s="172">
        <f>IF(N166="sníž. přenesená",J166,0)</f>
        <v>0</v>
      </c>
      <c r="BI166" s="172">
        <f>IF(N166="nulová",J166,0)</f>
        <v>0</v>
      </c>
      <c r="BJ166" s="15" t="s">
        <v>9</v>
      </c>
      <c r="BK166" s="172">
        <f>ROUND(I166*H166,0)</f>
        <v>0</v>
      </c>
      <c r="BL166" s="15" t="s">
        <v>198</v>
      </c>
      <c r="BM166" s="15" t="s">
        <v>397</v>
      </c>
    </row>
    <row r="167" spans="2:65" s="1" customFormat="1" ht="31.5" customHeight="1" x14ac:dyDescent="0.3">
      <c r="B167" s="160"/>
      <c r="C167" s="161" t="s">
        <v>398</v>
      </c>
      <c r="D167" s="161" t="s">
        <v>134</v>
      </c>
      <c r="E167" s="162" t="s">
        <v>399</v>
      </c>
      <c r="F167" s="163" t="s">
        <v>400</v>
      </c>
      <c r="G167" s="164" t="s">
        <v>182</v>
      </c>
      <c r="H167" s="165">
        <v>84.616</v>
      </c>
      <c r="I167" s="166"/>
      <c r="J167" s="167">
        <f>ROUND(I167*H167,0)</f>
        <v>0</v>
      </c>
      <c r="K167" s="163" t="s">
        <v>138</v>
      </c>
      <c r="L167" s="32"/>
      <c r="M167" s="168" t="s">
        <v>3</v>
      </c>
      <c r="N167" s="169" t="s">
        <v>46</v>
      </c>
      <c r="O167" s="33"/>
      <c r="P167" s="170">
        <f>O167*H167</f>
        <v>0</v>
      </c>
      <c r="Q167" s="170">
        <v>1.3999999999999999E-4</v>
      </c>
      <c r="R167" s="170">
        <f>Q167*H167</f>
        <v>1.1846239999999999E-2</v>
      </c>
      <c r="S167" s="170">
        <v>0</v>
      </c>
      <c r="T167" s="171">
        <f>S167*H167</f>
        <v>0</v>
      </c>
      <c r="AR167" s="15" t="s">
        <v>198</v>
      </c>
      <c r="AT167" s="15" t="s">
        <v>134</v>
      </c>
      <c r="AU167" s="15" t="s">
        <v>83</v>
      </c>
      <c r="AY167" s="15" t="s">
        <v>132</v>
      </c>
      <c r="BE167" s="172">
        <f>IF(N167="základní",J167,0)</f>
        <v>0</v>
      </c>
      <c r="BF167" s="172">
        <f>IF(N167="snížená",J167,0)</f>
        <v>0</v>
      </c>
      <c r="BG167" s="172">
        <f>IF(N167="zákl. přenesená",J167,0)</f>
        <v>0</v>
      </c>
      <c r="BH167" s="172">
        <f>IF(N167="sníž. přenesená",J167,0)</f>
        <v>0</v>
      </c>
      <c r="BI167" s="172">
        <f>IF(N167="nulová",J167,0)</f>
        <v>0</v>
      </c>
      <c r="BJ167" s="15" t="s">
        <v>9</v>
      </c>
      <c r="BK167" s="172">
        <f>ROUND(I167*H167,0)</f>
        <v>0</v>
      </c>
      <c r="BL167" s="15" t="s">
        <v>198</v>
      </c>
      <c r="BM167" s="15" t="s">
        <v>401</v>
      </c>
    </row>
    <row r="168" spans="2:65" s="10" customFormat="1" ht="37.35" customHeight="1" x14ac:dyDescent="0.35">
      <c r="B168" s="146"/>
      <c r="D168" s="147" t="s">
        <v>74</v>
      </c>
      <c r="E168" s="148" t="s">
        <v>194</v>
      </c>
      <c r="F168" s="148" t="s">
        <v>402</v>
      </c>
      <c r="I168" s="149"/>
      <c r="J168" s="150">
        <f>BK168</f>
        <v>0</v>
      </c>
      <c r="L168" s="146"/>
      <c r="M168" s="151"/>
      <c r="N168" s="152"/>
      <c r="O168" s="152"/>
      <c r="P168" s="153">
        <f>P169</f>
        <v>0</v>
      </c>
      <c r="Q168" s="152"/>
      <c r="R168" s="153">
        <f>R169</f>
        <v>0</v>
      </c>
      <c r="S168" s="152"/>
      <c r="T168" s="154">
        <f>T169</f>
        <v>0</v>
      </c>
      <c r="AR168" s="147" t="s">
        <v>144</v>
      </c>
      <c r="AT168" s="155" t="s">
        <v>74</v>
      </c>
      <c r="AU168" s="155" t="s">
        <v>75</v>
      </c>
      <c r="AY168" s="147" t="s">
        <v>132</v>
      </c>
      <c r="BK168" s="156">
        <f>BK169</f>
        <v>0</v>
      </c>
    </row>
    <row r="169" spans="2:65" s="10" customFormat="1" ht="19.899999999999999" customHeight="1" x14ac:dyDescent="0.3">
      <c r="B169" s="146"/>
      <c r="D169" s="157" t="s">
        <v>74</v>
      </c>
      <c r="E169" s="158" t="s">
        <v>403</v>
      </c>
      <c r="F169" s="158" t="s">
        <v>404</v>
      </c>
      <c r="I169" s="149"/>
      <c r="J169" s="159">
        <f>BK169</f>
        <v>0</v>
      </c>
      <c r="L169" s="146"/>
      <c r="M169" s="151"/>
      <c r="N169" s="152"/>
      <c r="O169" s="152"/>
      <c r="P169" s="153">
        <f>SUM(P170:P176)</f>
        <v>0</v>
      </c>
      <c r="Q169" s="152"/>
      <c r="R169" s="153">
        <f>SUM(R170:R176)</f>
        <v>0</v>
      </c>
      <c r="S169" s="152"/>
      <c r="T169" s="154">
        <f>SUM(T170:T176)</f>
        <v>0</v>
      </c>
      <c r="AR169" s="147" t="s">
        <v>144</v>
      </c>
      <c r="AT169" s="155" t="s">
        <v>74</v>
      </c>
      <c r="AU169" s="155" t="s">
        <v>9</v>
      </c>
      <c r="AY169" s="147" t="s">
        <v>132</v>
      </c>
      <c r="BK169" s="156">
        <f>SUM(BK170:BK176)</f>
        <v>0</v>
      </c>
    </row>
    <row r="170" spans="2:65" s="1" customFormat="1" ht="22.5" customHeight="1" x14ac:dyDescent="0.3">
      <c r="B170" s="160"/>
      <c r="C170" s="161" t="s">
        <v>405</v>
      </c>
      <c r="D170" s="161" t="s">
        <v>134</v>
      </c>
      <c r="E170" s="162" t="s">
        <v>406</v>
      </c>
      <c r="F170" s="163" t="s">
        <v>407</v>
      </c>
      <c r="G170" s="164" t="s">
        <v>182</v>
      </c>
      <c r="H170" s="165">
        <v>397.99200000000002</v>
      </c>
      <c r="I170" s="166"/>
      <c r="J170" s="167">
        <f t="shared" ref="J170:J176" si="40">ROUND(I170*H170,0)</f>
        <v>0</v>
      </c>
      <c r="K170" s="163" t="s">
        <v>3</v>
      </c>
      <c r="L170" s="32"/>
      <c r="M170" s="168" t="s">
        <v>3</v>
      </c>
      <c r="N170" s="169" t="s">
        <v>46</v>
      </c>
      <c r="O170" s="33"/>
      <c r="P170" s="170">
        <f t="shared" ref="P170:P176" si="41">O170*H170</f>
        <v>0</v>
      </c>
      <c r="Q170" s="170">
        <v>0</v>
      </c>
      <c r="R170" s="170">
        <f t="shared" ref="R170:R176" si="42">Q170*H170</f>
        <v>0</v>
      </c>
      <c r="S170" s="170">
        <v>0</v>
      </c>
      <c r="T170" s="171">
        <f t="shared" ref="T170:T176" si="43">S170*H170</f>
        <v>0</v>
      </c>
      <c r="AR170" s="15" t="s">
        <v>408</v>
      </c>
      <c r="AT170" s="15" t="s">
        <v>134</v>
      </c>
      <c r="AU170" s="15" t="s">
        <v>83</v>
      </c>
      <c r="AY170" s="15" t="s">
        <v>132</v>
      </c>
      <c r="BE170" s="172">
        <f t="shared" ref="BE170:BE176" si="44">IF(N170="základní",J170,0)</f>
        <v>0</v>
      </c>
      <c r="BF170" s="172">
        <f t="shared" ref="BF170:BF176" si="45">IF(N170="snížená",J170,0)</f>
        <v>0</v>
      </c>
      <c r="BG170" s="172">
        <f t="shared" ref="BG170:BG176" si="46">IF(N170="zákl. přenesená",J170,0)</f>
        <v>0</v>
      </c>
      <c r="BH170" s="172">
        <f t="shared" ref="BH170:BH176" si="47">IF(N170="sníž. přenesená",J170,0)</f>
        <v>0</v>
      </c>
      <c r="BI170" s="172">
        <f t="shared" ref="BI170:BI176" si="48">IF(N170="nulová",J170,0)</f>
        <v>0</v>
      </c>
      <c r="BJ170" s="15" t="s">
        <v>9</v>
      </c>
      <c r="BK170" s="172">
        <f t="shared" ref="BK170:BK176" si="49">ROUND(I170*H170,0)</f>
        <v>0</v>
      </c>
      <c r="BL170" s="15" t="s">
        <v>408</v>
      </c>
      <c r="BM170" s="15" t="s">
        <v>409</v>
      </c>
    </row>
    <row r="171" spans="2:65" s="1" customFormat="1" ht="22.5" customHeight="1" x14ac:dyDescent="0.3">
      <c r="B171" s="160"/>
      <c r="C171" s="161" t="s">
        <v>408</v>
      </c>
      <c r="D171" s="161" t="s">
        <v>134</v>
      </c>
      <c r="E171" s="162" t="s">
        <v>410</v>
      </c>
      <c r="F171" s="163" t="s">
        <v>411</v>
      </c>
      <c r="G171" s="164" t="s">
        <v>412</v>
      </c>
      <c r="H171" s="165">
        <v>17200</v>
      </c>
      <c r="I171" s="166"/>
      <c r="J171" s="167">
        <f t="shared" si="40"/>
        <v>0</v>
      </c>
      <c r="K171" s="163" t="s">
        <v>3</v>
      </c>
      <c r="L171" s="32"/>
      <c r="M171" s="168" t="s">
        <v>3</v>
      </c>
      <c r="N171" s="169" t="s">
        <v>46</v>
      </c>
      <c r="O171" s="33"/>
      <c r="P171" s="170">
        <f t="shared" si="41"/>
        <v>0</v>
      </c>
      <c r="Q171" s="170">
        <v>0</v>
      </c>
      <c r="R171" s="170">
        <f t="shared" si="42"/>
        <v>0</v>
      </c>
      <c r="S171" s="170">
        <v>0</v>
      </c>
      <c r="T171" s="171">
        <f t="shared" si="43"/>
        <v>0</v>
      </c>
      <c r="AR171" s="15" t="s">
        <v>408</v>
      </c>
      <c r="AT171" s="15" t="s">
        <v>134</v>
      </c>
      <c r="AU171" s="15" t="s">
        <v>83</v>
      </c>
      <c r="AY171" s="15" t="s">
        <v>132</v>
      </c>
      <c r="BE171" s="172">
        <f t="shared" si="44"/>
        <v>0</v>
      </c>
      <c r="BF171" s="172">
        <f t="shared" si="45"/>
        <v>0</v>
      </c>
      <c r="BG171" s="172">
        <f t="shared" si="46"/>
        <v>0</v>
      </c>
      <c r="BH171" s="172">
        <f t="shared" si="47"/>
        <v>0</v>
      </c>
      <c r="BI171" s="172">
        <f t="shared" si="48"/>
        <v>0</v>
      </c>
      <c r="BJ171" s="15" t="s">
        <v>9</v>
      </c>
      <c r="BK171" s="172">
        <f t="shared" si="49"/>
        <v>0</v>
      </c>
      <c r="BL171" s="15" t="s">
        <v>408</v>
      </c>
      <c r="BM171" s="15" t="s">
        <v>413</v>
      </c>
    </row>
    <row r="172" spans="2:65" s="1" customFormat="1" ht="22.5" customHeight="1" x14ac:dyDescent="0.3">
      <c r="B172" s="160"/>
      <c r="C172" s="161" t="s">
        <v>414</v>
      </c>
      <c r="D172" s="161" t="s">
        <v>134</v>
      </c>
      <c r="E172" s="162" t="s">
        <v>415</v>
      </c>
      <c r="F172" s="163" t="s">
        <v>416</v>
      </c>
      <c r="G172" s="164" t="s">
        <v>182</v>
      </c>
      <c r="H172" s="165">
        <v>306.43200000000002</v>
      </c>
      <c r="I172" s="166"/>
      <c r="J172" s="167">
        <f t="shared" si="40"/>
        <v>0</v>
      </c>
      <c r="K172" s="163" t="s">
        <v>3</v>
      </c>
      <c r="L172" s="32"/>
      <c r="M172" s="168" t="s">
        <v>3</v>
      </c>
      <c r="N172" s="169" t="s">
        <v>46</v>
      </c>
      <c r="O172" s="33"/>
      <c r="P172" s="170">
        <f t="shared" si="41"/>
        <v>0</v>
      </c>
      <c r="Q172" s="170">
        <v>0</v>
      </c>
      <c r="R172" s="170">
        <f t="shared" si="42"/>
        <v>0</v>
      </c>
      <c r="S172" s="170">
        <v>0</v>
      </c>
      <c r="T172" s="171">
        <f t="shared" si="43"/>
        <v>0</v>
      </c>
      <c r="AR172" s="15" t="s">
        <v>408</v>
      </c>
      <c r="AT172" s="15" t="s">
        <v>134</v>
      </c>
      <c r="AU172" s="15" t="s">
        <v>83</v>
      </c>
      <c r="AY172" s="15" t="s">
        <v>132</v>
      </c>
      <c r="BE172" s="172">
        <f t="shared" si="44"/>
        <v>0</v>
      </c>
      <c r="BF172" s="172">
        <f t="shared" si="45"/>
        <v>0</v>
      </c>
      <c r="BG172" s="172">
        <f t="shared" si="46"/>
        <v>0</v>
      </c>
      <c r="BH172" s="172">
        <f t="shared" si="47"/>
        <v>0</v>
      </c>
      <c r="BI172" s="172">
        <f t="shared" si="48"/>
        <v>0</v>
      </c>
      <c r="BJ172" s="15" t="s">
        <v>9</v>
      </c>
      <c r="BK172" s="172">
        <f t="shared" si="49"/>
        <v>0</v>
      </c>
      <c r="BL172" s="15" t="s">
        <v>408</v>
      </c>
      <c r="BM172" s="15" t="s">
        <v>417</v>
      </c>
    </row>
    <row r="173" spans="2:65" s="1" customFormat="1" ht="22.5" customHeight="1" x14ac:dyDescent="0.3">
      <c r="B173" s="160"/>
      <c r="C173" s="161" t="s">
        <v>418</v>
      </c>
      <c r="D173" s="161" t="s">
        <v>134</v>
      </c>
      <c r="E173" s="162" t="s">
        <v>419</v>
      </c>
      <c r="F173" s="163" t="s">
        <v>420</v>
      </c>
      <c r="G173" s="164" t="s">
        <v>182</v>
      </c>
      <c r="H173" s="165">
        <v>338.99200000000002</v>
      </c>
      <c r="I173" s="166"/>
      <c r="J173" s="167">
        <f t="shared" si="40"/>
        <v>0</v>
      </c>
      <c r="K173" s="163" t="s">
        <v>3</v>
      </c>
      <c r="L173" s="32"/>
      <c r="M173" s="168" t="s">
        <v>3</v>
      </c>
      <c r="N173" s="169" t="s">
        <v>46</v>
      </c>
      <c r="O173" s="33"/>
      <c r="P173" s="170">
        <f t="shared" si="41"/>
        <v>0</v>
      </c>
      <c r="Q173" s="170">
        <v>0</v>
      </c>
      <c r="R173" s="170">
        <f t="shared" si="42"/>
        <v>0</v>
      </c>
      <c r="S173" s="170">
        <v>0</v>
      </c>
      <c r="T173" s="171">
        <f t="shared" si="43"/>
        <v>0</v>
      </c>
      <c r="AR173" s="15" t="s">
        <v>408</v>
      </c>
      <c r="AT173" s="15" t="s">
        <v>134</v>
      </c>
      <c r="AU173" s="15" t="s">
        <v>83</v>
      </c>
      <c r="AY173" s="15" t="s">
        <v>132</v>
      </c>
      <c r="BE173" s="172">
        <f t="shared" si="44"/>
        <v>0</v>
      </c>
      <c r="BF173" s="172">
        <f t="shared" si="45"/>
        <v>0</v>
      </c>
      <c r="BG173" s="172">
        <f t="shared" si="46"/>
        <v>0</v>
      </c>
      <c r="BH173" s="172">
        <f t="shared" si="47"/>
        <v>0</v>
      </c>
      <c r="BI173" s="172">
        <f t="shared" si="48"/>
        <v>0</v>
      </c>
      <c r="BJ173" s="15" t="s">
        <v>9</v>
      </c>
      <c r="BK173" s="172">
        <f t="shared" si="49"/>
        <v>0</v>
      </c>
      <c r="BL173" s="15" t="s">
        <v>408</v>
      </c>
      <c r="BM173" s="15" t="s">
        <v>421</v>
      </c>
    </row>
    <row r="174" spans="2:65" s="1" customFormat="1" ht="22.5" customHeight="1" x14ac:dyDescent="0.3">
      <c r="B174" s="160"/>
      <c r="C174" s="161" t="s">
        <v>422</v>
      </c>
      <c r="D174" s="161" t="s">
        <v>134</v>
      </c>
      <c r="E174" s="162" t="s">
        <v>423</v>
      </c>
      <c r="F174" s="163" t="s">
        <v>424</v>
      </c>
      <c r="G174" s="164" t="s">
        <v>188</v>
      </c>
      <c r="H174" s="165">
        <v>6</v>
      </c>
      <c r="I174" s="166"/>
      <c r="J174" s="167">
        <f t="shared" si="40"/>
        <v>0</v>
      </c>
      <c r="K174" s="163" t="s">
        <v>3</v>
      </c>
      <c r="L174" s="32"/>
      <c r="M174" s="168" t="s">
        <v>3</v>
      </c>
      <c r="N174" s="169" t="s">
        <v>46</v>
      </c>
      <c r="O174" s="33"/>
      <c r="P174" s="170">
        <f t="shared" si="41"/>
        <v>0</v>
      </c>
      <c r="Q174" s="170">
        <v>0</v>
      </c>
      <c r="R174" s="170">
        <f t="shared" si="42"/>
        <v>0</v>
      </c>
      <c r="S174" s="170">
        <v>0</v>
      </c>
      <c r="T174" s="171">
        <f t="shared" si="43"/>
        <v>0</v>
      </c>
      <c r="AR174" s="15" t="s">
        <v>408</v>
      </c>
      <c r="AT174" s="15" t="s">
        <v>134</v>
      </c>
      <c r="AU174" s="15" t="s">
        <v>83</v>
      </c>
      <c r="AY174" s="15" t="s">
        <v>132</v>
      </c>
      <c r="BE174" s="172">
        <f t="shared" si="44"/>
        <v>0</v>
      </c>
      <c r="BF174" s="172">
        <f t="shared" si="45"/>
        <v>0</v>
      </c>
      <c r="BG174" s="172">
        <f t="shared" si="46"/>
        <v>0</v>
      </c>
      <c r="BH174" s="172">
        <f t="shared" si="47"/>
        <v>0</v>
      </c>
      <c r="BI174" s="172">
        <f t="shared" si="48"/>
        <v>0</v>
      </c>
      <c r="BJ174" s="15" t="s">
        <v>9</v>
      </c>
      <c r="BK174" s="172">
        <f t="shared" si="49"/>
        <v>0</v>
      </c>
      <c r="BL174" s="15" t="s">
        <v>408</v>
      </c>
      <c r="BM174" s="15" t="s">
        <v>425</v>
      </c>
    </row>
    <row r="175" spans="2:65" s="1" customFormat="1" ht="22.5" customHeight="1" x14ac:dyDescent="0.3">
      <c r="B175" s="160"/>
      <c r="C175" s="161" t="s">
        <v>426</v>
      </c>
      <c r="D175" s="161" t="s">
        <v>134</v>
      </c>
      <c r="E175" s="162" t="s">
        <v>427</v>
      </c>
      <c r="F175" s="163" t="s">
        <v>428</v>
      </c>
      <c r="G175" s="164" t="s">
        <v>182</v>
      </c>
      <c r="H175" s="165">
        <v>138</v>
      </c>
      <c r="I175" s="166"/>
      <c r="J175" s="167">
        <f t="shared" si="40"/>
        <v>0</v>
      </c>
      <c r="K175" s="163" t="s">
        <v>3</v>
      </c>
      <c r="L175" s="32"/>
      <c r="M175" s="168" t="s">
        <v>3</v>
      </c>
      <c r="N175" s="169" t="s">
        <v>46</v>
      </c>
      <c r="O175" s="33"/>
      <c r="P175" s="170">
        <f t="shared" si="41"/>
        <v>0</v>
      </c>
      <c r="Q175" s="170">
        <v>0</v>
      </c>
      <c r="R175" s="170">
        <f t="shared" si="42"/>
        <v>0</v>
      </c>
      <c r="S175" s="170">
        <v>0</v>
      </c>
      <c r="T175" s="171">
        <f t="shared" si="43"/>
        <v>0</v>
      </c>
      <c r="AR175" s="15" t="s">
        <v>408</v>
      </c>
      <c r="AT175" s="15" t="s">
        <v>134</v>
      </c>
      <c r="AU175" s="15" t="s">
        <v>83</v>
      </c>
      <c r="AY175" s="15" t="s">
        <v>132</v>
      </c>
      <c r="BE175" s="172">
        <f t="shared" si="44"/>
        <v>0</v>
      </c>
      <c r="BF175" s="172">
        <f t="shared" si="45"/>
        <v>0</v>
      </c>
      <c r="BG175" s="172">
        <f t="shared" si="46"/>
        <v>0</v>
      </c>
      <c r="BH175" s="172">
        <f t="shared" si="47"/>
        <v>0</v>
      </c>
      <c r="BI175" s="172">
        <f t="shared" si="48"/>
        <v>0</v>
      </c>
      <c r="BJ175" s="15" t="s">
        <v>9</v>
      </c>
      <c r="BK175" s="172">
        <f t="shared" si="49"/>
        <v>0</v>
      </c>
      <c r="BL175" s="15" t="s">
        <v>408</v>
      </c>
      <c r="BM175" s="15" t="s">
        <v>429</v>
      </c>
    </row>
    <row r="176" spans="2:65" s="1" customFormat="1" ht="22.5" customHeight="1" x14ac:dyDescent="0.3">
      <c r="B176" s="160"/>
      <c r="C176" s="161" t="s">
        <v>430</v>
      </c>
      <c r="D176" s="161" t="s">
        <v>134</v>
      </c>
      <c r="E176" s="162" t="s">
        <v>431</v>
      </c>
      <c r="F176" s="163" t="s">
        <v>432</v>
      </c>
      <c r="G176" s="164" t="s">
        <v>433</v>
      </c>
      <c r="H176" s="165">
        <v>1</v>
      </c>
      <c r="I176" s="166"/>
      <c r="J176" s="167">
        <f t="shared" si="40"/>
        <v>0</v>
      </c>
      <c r="K176" s="163" t="s">
        <v>3</v>
      </c>
      <c r="L176" s="32"/>
      <c r="M176" s="168" t="s">
        <v>3</v>
      </c>
      <c r="N176" s="193" t="s">
        <v>46</v>
      </c>
      <c r="O176" s="194"/>
      <c r="P176" s="195">
        <f t="shared" si="41"/>
        <v>0</v>
      </c>
      <c r="Q176" s="195">
        <v>0</v>
      </c>
      <c r="R176" s="195">
        <f t="shared" si="42"/>
        <v>0</v>
      </c>
      <c r="S176" s="195">
        <v>0</v>
      </c>
      <c r="T176" s="196">
        <f t="shared" si="43"/>
        <v>0</v>
      </c>
      <c r="AR176" s="15" t="s">
        <v>408</v>
      </c>
      <c r="AT176" s="15" t="s">
        <v>134</v>
      </c>
      <c r="AU176" s="15" t="s">
        <v>83</v>
      </c>
      <c r="AY176" s="15" t="s">
        <v>132</v>
      </c>
      <c r="BE176" s="172">
        <f t="shared" si="44"/>
        <v>0</v>
      </c>
      <c r="BF176" s="172">
        <f t="shared" si="45"/>
        <v>0</v>
      </c>
      <c r="BG176" s="172">
        <f t="shared" si="46"/>
        <v>0</v>
      </c>
      <c r="BH176" s="172">
        <f t="shared" si="47"/>
        <v>0</v>
      </c>
      <c r="BI176" s="172">
        <f t="shared" si="48"/>
        <v>0</v>
      </c>
      <c r="BJ176" s="15" t="s">
        <v>9</v>
      </c>
      <c r="BK176" s="172">
        <f t="shared" si="49"/>
        <v>0</v>
      </c>
      <c r="BL176" s="15" t="s">
        <v>408</v>
      </c>
      <c r="BM176" s="15" t="s">
        <v>434</v>
      </c>
    </row>
    <row r="177" spans="2:12" s="1" customFormat="1" ht="6.95" customHeight="1" x14ac:dyDescent="0.3">
      <c r="B177" s="47"/>
      <c r="C177" s="48"/>
      <c r="D177" s="48"/>
      <c r="E177" s="48"/>
      <c r="F177" s="48"/>
      <c r="G177" s="48"/>
      <c r="H177" s="48"/>
      <c r="I177" s="113"/>
      <c r="J177" s="48"/>
      <c r="K177" s="48"/>
      <c r="L177" s="32"/>
    </row>
  </sheetData>
  <autoFilter ref="C89:K89"/>
  <mergeCells count="9"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7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8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3"/>
      <c r="B1" s="203"/>
      <c r="C1" s="203"/>
      <c r="D1" s="202" t="s">
        <v>1</v>
      </c>
      <c r="E1" s="203"/>
      <c r="F1" s="204" t="s">
        <v>683</v>
      </c>
      <c r="G1" s="327" t="s">
        <v>684</v>
      </c>
      <c r="H1" s="327"/>
      <c r="I1" s="209"/>
      <c r="J1" s="204" t="s">
        <v>685</v>
      </c>
      <c r="K1" s="202" t="s">
        <v>93</v>
      </c>
      <c r="L1" s="204" t="s">
        <v>686</v>
      </c>
      <c r="M1" s="204"/>
      <c r="N1" s="204"/>
      <c r="O1" s="204"/>
      <c r="P1" s="204"/>
      <c r="Q1" s="204"/>
      <c r="R1" s="204"/>
      <c r="S1" s="204"/>
      <c r="T1" s="204"/>
      <c r="U1" s="200"/>
      <c r="V1" s="200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70" ht="36.950000000000003" customHeight="1" x14ac:dyDescent="0.3">
      <c r="L2" s="291" t="s">
        <v>6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5" t="s">
        <v>86</v>
      </c>
    </row>
    <row r="3" spans="1:70" ht="6.95" customHeight="1" x14ac:dyDescent="0.3">
      <c r="B3" s="16"/>
      <c r="C3" s="17"/>
      <c r="D3" s="17"/>
      <c r="E3" s="17"/>
      <c r="F3" s="17"/>
      <c r="G3" s="17"/>
      <c r="H3" s="17"/>
      <c r="I3" s="90"/>
      <c r="J3" s="17"/>
      <c r="K3" s="18"/>
      <c r="AT3" s="15" t="s">
        <v>83</v>
      </c>
    </row>
    <row r="4" spans="1:70" ht="36.950000000000003" customHeight="1" x14ac:dyDescent="0.3">
      <c r="B4" s="19"/>
      <c r="C4" s="20"/>
      <c r="D4" s="21" t="s">
        <v>94</v>
      </c>
      <c r="E4" s="20"/>
      <c r="F4" s="20"/>
      <c r="G4" s="20"/>
      <c r="H4" s="20"/>
      <c r="I4" s="91"/>
      <c r="J4" s="20"/>
      <c r="K4" s="22"/>
      <c r="M4" s="23" t="s">
        <v>12</v>
      </c>
      <c r="AT4" s="15" t="s">
        <v>4</v>
      </c>
    </row>
    <row r="5" spans="1:70" ht="6.95" customHeight="1" x14ac:dyDescent="0.3">
      <c r="B5" s="19"/>
      <c r="C5" s="20"/>
      <c r="D5" s="20"/>
      <c r="E5" s="20"/>
      <c r="F5" s="20"/>
      <c r="G5" s="20"/>
      <c r="H5" s="20"/>
      <c r="I5" s="91"/>
      <c r="J5" s="20"/>
      <c r="K5" s="22"/>
    </row>
    <row r="6" spans="1:70" ht="15" x14ac:dyDescent="0.3">
      <c r="B6" s="19"/>
      <c r="C6" s="20"/>
      <c r="D6" s="28" t="s">
        <v>17</v>
      </c>
      <c r="E6" s="20"/>
      <c r="F6" s="20"/>
      <c r="G6" s="20"/>
      <c r="H6" s="20"/>
      <c r="I6" s="91"/>
      <c r="J6" s="20"/>
      <c r="K6" s="22"/>
    </row>
    <row r="7" spans="1:70" ht="22.5" customHeight="1" x14ac:dyDescent="0.3">
      <c r="B7" s="19"/>
      <c r="C7" s="20"/>
      <c r="D7" s="20"/>
      <c r="E7" s="328" t="str">
        <f>'Rekapitulace stavby'!K6</f>
        <v>PŘÍSTAVBA VÝROBNÍ HALY CETRIS</v>
      </c>
      <c r="F7" s="319"/>
      <c r="G7" s="319"/>
      <c r="H7" s="319"/>
      <c r="I7" s="91"/>
      <c r="J7" s="20"/>
      <c r="K7" s="22"/>
    </row>
    <row r="8" spans="1:70" s="1" customFormat="1" ht="15" x14ac:dyDescent="0.3">
      <c r="B8" s="32"/>
      <c r="C8" s="33"/>
      <c r="D8" s="28" t="s">
        <v>95</v>
      </c>
      <c r="E8" s="33"/>
      <c r="F8" s="33"/>
      <c r="G8" s="33"/>
      <c r="H8" s="33"/>
      <c r="I8" s="92"/>
      <c r="J8" s="33"/>
      <c r="K8" s="36"/>
    </row>
    <row r="9" spans="1:70" s="1" customFormat="1" ht="36.950000000000003" customHeight="1" x14ac:dyDescent="0.3">
      <c r="B9" s="32"/>
      <c r="C9" s="33"/>
      <c r="D9" s="33"/>
      <c r="E9" s="329" t="s">
        <v>435</v>
      </c>
      <c r="F9" s="304"/>
      <c r="G9" s="304"/>
      <c r="H9" s="304"/>
      <c r="I9" s="92"/>
      <c r="J9" s="33"/>
      <c r="K9" s="36"/>
    </row>
    <row r="10" spans="1:70" s="1" customFormat="1" x14ac:dyDescent="0.3">
      <c r="B10" s="32"/>
      <c r="C10" s="33"/>
      <c r="D10" s="33"/>
      <c r="E10" s="33"/>
      <c r="F10" s="33"/>
      <c r="G10" s="33"/>
      <c r="H10" s="33"/>
      <c r="I10" s="92"/>
      <c r="J10" s="33"/>
      <c r="K10" s="36"/>
    </row>
    <row r="11" spans="1:70" s="1" customFormat="1" ht="14.45" customHeight="1" x14ac:dyDescent="0.3">
      <c r="B11" s="32"/>
      <c r="C11" s="33"/>
      <c r="D11" s="28" t="s">
        <v>20</v>
      </c>
      <c r="E11" s="33"/>
      <c r="F11" s="26" t="s">
        <v>3</v>
      </c>
      <c r="G11" s="33"/>
      <c r="H11" s="33"/>
      <c r="I11" s="93" t="s">
        <v>21</v>
      </c>
      <c r="J11" s="26" t="s">
        <v>3</v>
      </c>
      <c r="K11" s="36"/>
    </row>
    <row r="12" spans="1:70" s="1" customFormat="1" ht="14.45" customHeight="1" x14ac:dyDescent="0.3">
      <c r="B12" s="32"/>
      <c r="C12" s="33"/>
      <c r="D12" s="28" t="s">
        <v>22</v>
      </c>
      <c r="E12" s="33"/>
      <c r="F12" s="26" t="s">
        <v>23</v>
      </c>
      <c r="G12" s="33"/>
      <c r="H12" s="33"/>
      <c r="I12" s="93" t="s">
        <v>24</v>
      </c>
      <c r="J12" s="94" t="str">
        <f>'Rekapitulace stavby'!AN8</f>
        <v>27.07.2016</v>
      </c>
      <c r="K12" s="36"/>
    </row>
    <row r="13" spans="1:70" s="1" customFormat="1" ht="10.9" customHeight="1" x14ac:dyDescent="0.3">
      <c r="B13" s="32"/>
      <c r="C13" s="33"/>
      <c r="D13" s="33"/>
      <c r="E13" s="33"/>
      <c r="F13" s="33"/>
      <c r="G13" s="33"/>
      <c r="H13" s="33"/>
      <c r="I13" s="92"/>
      <c r="J13" s="33"/>
      <c r="K13" s="36"/>
    </row>
    <row r="14" spans="1:70" s="1" customFormat="1" ht="14.45" customHeight="1" x14ac:dyDescent="0.3">
      <c r="B14" s="32"/>
      <c r="C14" s="33"/>
      <c r="D14" s="28" t="s">
        <v>28</v>
      </c>
      <c r="E14" s="33"/>
      <c r="F14" s="33"/>
      <c r="G14" s="33"/>
      <c r="H14" s="33"/>
      <c r="I14" s="93" t="s">
        <v>29</v>
      </c>
      <c r="J14" s="26" t="s">
        <v>30</v>
      </c>
      <c r="K14" s="36"/>
    </row>
    <row r="15" spans="1:70" s="1" customFormat="1" ht="18" customHeight="1" x14ac:dyDescent="0.3">
      <c r="B15" s="32"/>
      <c r="C15" s="33"/>
      <c r="D15" s="33"/>
      <c r="E15" s="26" t="s">
        <v>31</v>
      </c>
      <c r="F15" s="33"/>
      <c r="G15" s="33"/>
      <c r="H15" s="33"/>
      <c r="I15" s="93" t="s">
        <v>32</v>
      </c>
      <c r="J15" s="26" t="s">
        <v>33</v>
      </c>
      <c r="K15" s="36"/>
    </row>
    <row r="16" spans="1:70" s="1" customFormat="1" ht="6.95" customHeight="1" x14ac:dyDescent="0.3">
      <c r="B16" s="32"/>
      <c r="C16" s="33"/>
      <c r="D16" s="33"/>
      <c r="E16" s="33"/>
      <c r="F16" s="33"/>
      <c r="G16" s="33"/>
      <c r="H16" s="33"/>
      <c r="I16" s="92"/>
      <c r="J16" s="33"/>
      <c r="K16" s="36"/>
    </row>
    <row r="17" spans="2:11" s="1" customFormat="1" ht="14.45" customHeight="1" x14ac:dyDescent="0.3">
      <c r="B17" s="32"/>
      <c r="C17" s="33"/>
      <c r="D17" s="28" t="s">
        <v>34</v>
      </c>
      <c r="E17" s="33"/>
      <c r="F17" s="33"/>
      <c r="G17" s="33"/>
      <c r="H17" s="33"/>
      <c r="I17" s="93" t="s">
        <v>29</v>
      </c>
      <c r="J17" s="26" t="str">
        <f>IF('Rekapitulace stavby'!AN13="Vyplň údaj","",IF('Rekapitulace stavby'!AN13="","",'Rekapitulace stavby'!AN13))</f>
        <v/>
      </c>
      <c r="K17" s="36"/>
    </row>
    <row r="18" spans="2:11" s="1" customFormat="1" ht="18" customHeight="1" x14ac:dyDescent="0.3">
      <c r="B18" s="32"/>
      <c r="C18" s="33"/>
      <c r="D18" s="33"/>
      <c r="E18" s="26" t="str">
        <f>IF('Rekapitulace stavby'!E14="Vyplň údaj","",IF('Rekapitulace stavby'!E14="","",'Rekapitulace stavby'!E14))</f>
        <v/>
      </c>
      <c r="F18" s="33"/>
      <c r="G18" s="33"/>
      <c r="H18" s="33"/>
      <c r="I18" s="93" t="s">
        <v>32</v>
      </c>
      <c r="J18" s="26" t="str">
        <f>IF('Rekapitulace stavby'!AN14="Vyplň údaj","",IF('Rekapitulace stavby'!AN14="","",'Rekapitulace stavby'!AN14))</f>
        <v/>
      </c>
      <c r="K18" s="36"/>
    </row>
    <row r="19" spans="2:11" s="1" customFormat="1" ht="6.95" customHeight="1" x14ac:dyDescent="0.3">
      <c r="B19" s="32"/>
      <c r="C19" s="33"/>
      <c r="D19" s="33"/>
      <c r="E19" s="33"/>
      <c r="F19" s="33"/>
      <c r="G19" s="33"/>
      <c r="H19" s="33"/>
      <c r="I19" s="92"/>
      <c r="J19" s="33"/>
      <c r="K19" s="36"/>
    </row>
    <row r="20" spans="2:11" s="1" customFormat="1" ht="14.45" customHeight="1" x14ac:dyDescent="0.3">
      <c r="B20" s="32"/>
      <c r="C20" s="33"/>
      <c r="D20" s="28" t="s">
        <v>36</v>
      </c>
      <c r="E20" s="33"/>
      <c r="F20" s="33"/>
      <c r="G20" s="33"/>
      <c r="H20" s="33"/>
      <c r="I20" s="93" t="s">
        <v>29</v>
      </c>
      <c r="J20" s="26" t="s">
        <v>37</v>
      </c>
      <c r="K20" s="36"/>
    </row>
    <row r="21" spans="2:11" s="1" customFormat="1" ht="18" customHeight="1" x14ac:dyDescent="0.3">
      <c r="B21" s="32"/>
      <c r="C21" s="33"/>
      <c r="D21" s="33"/>
      <c r="E21" s="26" t="s">
        <v>38</v>
      </c>
      <c r="F21" s="33"/>
      <c r="G21" s="33"/>
      <c r="H21" s="33"/>
      <c r="I21" s="93" t="s">
        <v>32</v>
      </c>
      <c r="J21" s="26" t="s">
        <v>3</v>
      </c>
      <c r="K21" s="36"/>
    </row>
    <row r="22" spans="2:11" s="1" customFormat="1" ht="6.95" customHeight="1" x14ac:dyDescent="0.3">
      <c r="B22" s="32"/>
      <c r="C22" s="33"/>
      <c r="D22" s="33"/>
      <c r="E22" s="33"/>
      <c r="F22" s="33"/>
      <c r="G22" s="33"/>
      <c r="H22" s="33"/>
      <c r="I22" s="92"/>
      <c r="J22" s="33"/>
      <c r="K22" s="36"/>
    </row>
    <row r="23" spans="2:11" s="1" customFormat="1" ht="14.45" customHeight="1" x14ac:dyDescent="0.3">
      <c r="B23" s="32"/>
      <c r="C23" s="33"/>
      <c r="D23" s="28" t="s">
        <v>40</v>
      </c>
      <c r="E23" s="33"/>
      <c r="F23" s="33"/>
      <c r="G23" s="33"/>
      <c r="H23" s="33"/>
      <c r="I23" s="92"/>
      <c r="J23" s="33"/>
      <c r="K23" s="36"/>
    </row>
    <row r="24" spans="2:11" s="6" customFormat="1" ht="22.5" customHeight="1" x14ac:dyDescent="0.3">
      <c r="B24" s="95"/>
      <c r="C24" s="96"/>
      <c r="D24" s="96"/>
      <c r="E24" s="322" t="s">
        <v>3</v>
      </c>
      <c r="F24" s="330"/>
      <c r="G24" s="330"/>
      <c r="H24" s="330"/>
      <c r="I24" s="97"/>
      <c r="J24" s="96"/>
      <c r="K24" s="98"/>
    </row>
    <row r="25" spans="2:11" s="1" customFormat="1" ht="6.95" customHeight="1" x14ac:dyDescent="0.3">
      <c r="B25" s="32"/>
      <c r="C25" s="33"/>
      <c r="D25" s="33"/>
      <c r="E25" s="33"/>
      <c r="F25" s="33"/>
      <c r="G25" s="33"/>
      <c r="H25" s="33"/>
      <c r="I25" s="92"/>
      <c r="J25" s="33"/>
      <c r="K25" s="36"/>
    </row>
    <row r="26" spans="2:11" s="1" customFormat="1" ht="6.95" customHeight="1" x14ac:dyDescent="0.3">
      <c r="B26" s="32"/>
      <c r="C26" s="33"/>
      <c r="D26" s="59"/>
      <c r="E26" s="59"/>
      <c r="F26" s="59"/>
      <c r="G26" s="59"/>
      <c r="H26" s="59"/>
      <c r="I26" s="99"/>
      <c r="J26" s="59"/>
      <c r="K26" s="100"/>
    </row>
    <row r="27" spans="2:11" s="1" customFormat="1" ht="25.35" customHeight="1" x14ac:dyDescent="0.3">
      <c r="B27" s="32"/>
      <c r="C27" s="33"/>
      <c r="D27" s="101" t="s">
        <v>41</v>
      </c>
      <c r="E27" s="33"/>
      <c r="F27" s="33"/>
      <c r="G27" s="33"/>
      <c r="H27" s="33"/>
      <c r="I27" s="92"/>
      <c r="J27" s="102">
        <f>ROUND(J84,0)</f>
        <v>0</v>
      </c>
      <c r="K27" s="36"/>
    </row>
    <row r="28" spans="2:11" s="1" customFormat="1" ht="6.95" customHeight="1" x14ac:dyDescent="0.3">
      <c r="B28" s="32"/>
      <c r="C28" s="33"/>
      <c r="D28" s="59"/>
      <c r="E28" s="59"/>
      <c r="F28" s="59"/>
      <c r="G28" s="59"/>
      <c r="H28" s="59"/>
      <c r="I28" s="99"/>
      <c r="J28" s="59"/>
      <c r="K28" s="100"/>
    </row>
    <row r="29" spans="2:11" s="1" customFormat="1" ht="14.45" customHeight="1" x14ac:dyDescent="0.3">
      <c r="B29" s="32"/>
      <c r="C29" s="33"/>
      <c r="D29" s="33"/>
      <c r="E29" s="33"/>
      <c r="F29" s="37" t="s">
        <v>43</v>
      </c>
      <c r="G29" s="33"/>
      <c r="H29" s="33"/>
      <c r="I29" s="103" t="s">
        <v>42</v>
      </c>
      <c r="J29" s="37" t="s">
        <v>44</v>
      </c>
      <c r="K29" s="36"/>
    </row>
    <row r="30" spans="2:11" s="1" customFormat="1" ht="14.45" customHeight="1" x14ac:dyDescent="0.3">
      <c r="B30" s="32"/>
      <c r="C30" s="33"/>
      <c r="D30" s="40" t="s">
        <v>45</v>
      </c>
      <c r="E30" s="40" t="s">
        <v>46</v>
      </c>
      <c r="F30" s="104">
        <f>ROUND(SUM(BE84:BE126), 0)</f>
        <v>0</v>
      </c>
      <c r="G30" s="33"/>
      <c r="H30" s="33"/>
      <c r="I30" s="105">
        <v>0.21</v>
      </c>
      <c r="J30" s="104">
        <f>ROUND(ROUND((SUM(BE84:BE126)), 0)*I30, 0)</f>
        <v>0</v>
      </c>
      <c r="K30" s="36"/>
    </row>
    <row r="31" spans="2:11" s="1" customFormat="1" ht="14.45" customHeight="1" x14ac:dyDescent="0.3">
      <c r="B31" s="32"/>
      <c r="C31" s="33"/>
      <c r="D31" s="33"/>
      <c r="E31" s="40" t="s">
        <v>47</v>
      </c>
      <c r="F31" s="104">
        <f>ROUND(SUM(BF84:BF126), 0)</f>
        <v>0</v>
      </c>
      <c r="G31" s="33"/>
      <c r="H31" s="33"/>
      <c r="I31" s="105">
        <v>0.15</v>
      </c>
      <c r="J31" s="104">
        <f>ROUND(ROUND((SUM(BF84:BF126)), 0)*I31, 0)</f>
        <v>0</v>
      </c>
      <c r="K31" s="36"/>
    </row>
    <row r="32" spans="2:11" s="1" customFormat="1" ht="14.45" hidden="1" customHeight="1" x14ac:dyDescent="0.3">
      <c r="B32" s="32"/>
      <c r="C32" s="33"/>
      <c r="D32" s="33"/>
      <c r="E32" s="40" t="s">
        <v>48</v>
      </c>
      <c r="F32" s="104">
        <f>ROUND(SUM(BG84:BG126), 0)</f>
        <v>0</v>
      </c>
      <c r="G32" s="33"/>
      <c r="H32" s="33"/>
      <c r="I32" s="105">
        <v>0.21</v>
      </c>
      <c r="J32" s="104">
        <v>0</v>
      </c>
      <c r="K32" s="36"/>
    </row>
    <row r="33" spans="2:11" s="1" customFormat="1" ht="14.45" hidden="1" customHeight="1" x14ac:dyDescent="0.3">
      <c r="B33" s="32"/>
      <c r="C33" s="33"/>
      <c r="D33" s="33"/>
      <c r="E33" s="40" t="s">
        <v>49</v>
      </c>
      <c r="F33" s="104">
        <f>ROUND(SUM(BH84:BH126), 0)</f>
        <v>0</v>
      </c>
      <c r="G33" s="33"/>
      <c r="H33" s="33"/>
      <c r="I33" s="105">
        <v>0.15</v>
      </c>
      <c r="J33" s="104">
        <v>0</v>
      </c>
      <c r="K33" s="36"/>
    </row>
    <row r="34" spans="2:11" s="1" customFormat="1" ht="14.45" hidden="1" customHeight="1" x14ac:dyDescent="0.3">
      <c r="B34" s="32"/>
      <c r="C34" s="33"/>
      <c r="D34" s="33"/>
      <c r="E34" s="40" t="s">
        <v>50</v>
      </c>
      <c r="F34" s="104">
        <f>ROUND(SUM(BI84:BI126), 0)</f>
        <v>0</v>
      </c>
      <c r="G34" s="33"/>
      <c r="H34" s="33"/>
      <c r="I34" s="105">
        <v>0</v>
      </c>
      <c r="J34" s="104">
        <v>0</v>
      </c>
      <c r="K34" s="36"/>
    </row>
    <row r="35" spans="2:11" s="1" customFormat="1" ht="6.95" customHeight="1" x14ac:dyDescent="0.3">
      <c r="B35" s="32"/>
      <c r="C35" s="33"/>
      <c r="D35" s="33"/>
      <c r="E35" s="33"/>
      <c r="F35" s="33"/>
      <c r="G35" s="33"/>
      <c r="H35" s="33"/>
      <c r="I35" s="92"/>
      <c r="J35" s="33"/>
      <c r="K35" s="36"/>
    </row>
    <row r="36" spans="2:11" s="1" customFormat="1" ht="25.35" customHeight="1" x14ac:dyDescent="0.3">
      <c r="B36" s="32"/>
      <c r="C36" s="106"/>
      <c r="D36" s="107" t="s">
        <v>51</v>
      </c>
      <c r="E36" s="62"/>
      <c r="F36" s="62"/>
      <c r="G36" s="108" t="s">
        <v>52</v>
      </c>
      <c r="H36" s="109" t="s">
        <v>53</v>
      </c>
      <c r="I36" s="110"/>
      <c r="J36" s="111">
        <f>SUM(J27:J34)</f>
        <v>0</v>
      </c>
      <c r="K36" s="112"/>
    </row>
    <row r="37" spans="2:11" s="1" customFormat="1" ht="14.45" customHeight="1" x14ac:dyDescent="0.3">
      <c r="B37" s="47"/>
      <c r="C37" s="48"/>
      <c r="D37" s="48"/>
      <c r="E37" s="48"/>
      <c r="F37" s="48"/>
      <c r="G37" s="48"/>
      <c r="H37" s="48"/>
      <c r="I37" s="113"/>
      <c r="J37" s="48"/>
      <c r="K37" s="49"/>
    </row>
    <row r="41" spans="2:11" s="1" customFormat="1" ht="6.95" customHeight="1" x14ac:dyDescent="0.3">
      <c r="B41" s="50"/>
      <c r="C41" s="51"/>
      <c r="D41" s="51"/>
      <c r="E41" s="51"/>
      <c r="F41" s="51"/>
      <c r="G41" s="51"/>
      <c r="H41" s="51"/>
      <c r="I41" s="114"/>
      <c r="J41" s="51"/>
      <c r="K41" s="115"/>
    </row>
    <row r="42" spans="2:11" s="1" customFormat="1" ht="36.950000000000003" customHeight="1" x14ac:dyDescent="0.3">
      <c r="B42" s="32"/>
      <c r="C42" s="21" t="s">
        <v>97</v>
      </c>
      <c r="D42" s="33"/>
      <c r="E42" s="33"/>
      <c r="F42" s="33"/>
      <c r="G42" s="33"/>
      <c r="H42" s="33"/>
      <c r="I42" s="92"/>
      <c r="J42" s="33"/>
      <c r="K42" s="36"/>
    </row>
    <row r="43" spans="2:11" s="1" customFormat="1" ht="6.95" customHeight="1" x14ac:dyDescent="0.3">
      <c r="B43" s="32"/>
      <c r="C43" s="33"/>
      <c r="D43" s="33"/>
      <c r="E43" s="33"/>
      <c r="F43" s="33"/>
      <c r="G43" s="33"/>
      <c r="H43" s="33"/>
      <c r="I43" s="92"/>
      <c r="J43" s="33"/>
      <c r="K43" s="36"/>
    </row>
    <row r="44" spans="2:11" s="1" customFormat="1" ht="14.45" customHeight="1" x14ac:dyDescent="0.3">
      <c r="B44" s="32"/>
      <c r="C44" s="28" t="s">
        <v>17</v>
      </c>
      <c r="D44" s="33"/>
      <c r="E44" s="33"/>
      <c r="F44" s="33"/>
      <c r="G44" s="33"/>
      <c r="H44" s="33"/>
      <c r="I44" s="92"/>
      <c r="J44" s="33"/>
      <c r="K44" s="36"/>
    </row>
    <row r="45" spans="2:11" s="1" customFormat="1" ht="22.5" customHeight="1" x14ac:dyDescent="0.3">
      <c r="B45" s="32"/>
      <c r="C45" s="33"/>
      <c r="D45" s="33"/>
      <c r="E45" s="328" t="str">
        <f>E7</f>
        <v>PŘÍSTAVBA VÝROBNÍ HALY CETRIS</v>
      </c>
      <c r="F45" s="304"/>
      <c r="G45" s="304"/>
      <c r="H45" s="304"/>
      <c r="I45" s="92"/>
      <c r="J45" s="33"/>
      <c r="K45" s="36"/>
    </row>
    <row r="46" spans="2:11" s="1" customFormat="1" ht="14.45" customHeight="1" x14ac:dyDescent="0.3">
      <c r="B46" s="32"/>
      <c r="C46" s="28" t="s">
        <v>95</v>
      </c>
      <c r="D46" s="33"/>
      <c r="E46" s="33"/>
      <c r="F46" s="33"/>
      <c r="G46" s="33"/>
      <c r="H46" s="33"/>
      <c r="I46" s="92"/>
      <c r="J46" s="33"/>
      <c r="K46" s="36"/>
    </row>
    <row r="47" spans="2:11" s="1" customFormat="1" ht="23.25" customHeight="1" x14ac:dyDescent="0.3">
      <c r="B47" s="32"/>
      <c r="C47" s="33"/>
      <c r="D47" s="33"/>
      <c r="E47" s="329" t="str">
        <f>E9</f>
        <v>SO-02 - Zpevněné plochy</v>
      </c>
      <c r="F47" s="304"/>
      <c r="G47" s="304"/>
      <c r="H47" s="304"/>
      <c r="I47" s="92"/>
      <c r="J47" s="33"/>
      <c r="K47" s="36"/>
    </row>
    <row r="48" spans="2:11" s="1" customFormat="1" ht="6.95" customHeight="1" x14ac:dyDescent="0.3">
      <c r="B48" s="32"/>
      <c r="C48" s="33"/>
      <c r="D48" s="33"/>
      <c r="E48" s="33"/>
      <c r="F48" s="33"/>
      <c r="G48" s="33"/>
      <c r="H48" s="33"/>
      <c r="I48" s="92"/>
      <c r="J48" s="33"/>
      <c r="K48" s="36"/>
    </row>
    <row r="49" spans="2:47" s="1" customFormat="1" ht="18" customHeight="1" x14ac:dyDescent="0.3">
      <c r="B49" s="32"/>
      <c r="C49" s="28" t="s">
        <v>22</v>
      </c>
      <c r="D49" s="33"/>
      <c r="E49" s="33"/>
      <c r="F49" s="26" t="str">
        <f>F12</f>
        <v>Hranice</v>
      </c>
      <c r="G49" s="33"/>
      <c r="H49" s="33"/>
      <c r="I49" s="93" t="s">
        <v>24</v>
      </c>
      <c r="J49" s="94" t="str">
        <f>IF(J12="","",J12)</f>
        <v>27.07.2016</v>
      </c>
      <c r="K49" s="36"/>
    </row>
    <row r="50" spans="2:47" s="1" customFormat="1" ht="6.95" customHeight="1" x14ac:dyDescent="0.3">
      <c r="B50" s="32"/>
      <c r="C50" s="33"/>
      <c r="D50" s="33"/>
      <c r="E50" s="33"/>
      <c r="F50" s="33"/>
      <c r="G50" s="33"/>
      <c r="H50" s="33"/>
      <c r="I50" s="92"/>
      <c r="J50" s="33"/>
      <c r="K50" s="36"/>
    </row>
    <row r="51" spans="2:47" s="1" customFormat="1" ht="15" x14ac:dyDescent="0.3">
      <c r="B51" s="32"/>
      <c r="C51" s="28" t="s">
        <v>28</v>
      </c>
      <c r="D51" s="33"/>
      <c r="E51" s="33"/>
      <c r="F51" s="26" t="str">
        <f>E15</f>
        <v>CIDEM Hranice, a.s.</v>
      </c>
      <c r="G51" s="33"/>
      <c r="H51" s="33"/>
      <c r="I51" s="93" t="s">
        <v>36</v>
      </c>
      <c r="J51" s="26" t="str">
        <f>E21</f>
        <v>Ing.Petr Kavina</v>
      </c>
      <c r="K51" s="36"/>
    </row>
    <row r="52" spans="2:47" s="1" customFormat="1" ht="14.45" customHeight="1" x14ac:dyDescent="0.3">
      <c r="B52" s="32"/>
      <c r="C52" s="28" t="s">
        <v>34</v>
      </c>
      <c r="D52" s="33"/>
      <c r="E52" s="33"/>
      <c r="F52" s="26" t="str">
        <f>IF(E18="","",E18)</f>
        <v/>
      </c>
      <c r="G52" s="33"/>
      <c r="H52" s="33"/>
      <c r="I52" s="92"/>
      <c r="J52" s="33"/>
      <c r="K52" s="36"/>
    </row>
    <row r="53" spans="2:47" s="1" customFormat="1" ht="10.35" customHeight="1" x14ac:dyDescent="0.3">
      <c r="B53" s="32"/>
      <c r="C53" s="33"/>
      <c r="D53" s="33"/>
      <c r="E53" s="33"/>
      <c r="F53" s="33"/>
      <c r="G53" s="33"/>
      <c r="H53" s="33"/>
      <c r="I53" s="92"/>
      <c r="J53" s="33"/>
      <c r="K53" s="36"/>
    </row>
    <row r="54" spans="2:47" s="1" customFormat="1" ht="29.25" customHeight="1" x14ac:dyDescent="0.3">
      <c r="B54" s="32"/>
      <c r="C54" s="116" t="s">
        <v>98</v>
      </c>
      <c r="D54" s="106"/>
      <c r="E54" s="106"/>
      <c r="F54" s="106"/>
      <c r="G54" s="106"/>
      <c r="H54" s="106"/>
      <c r="I54" s="117"/>
      <c r="J54" s="118" t="s">
        <v>99</v>
      </c>
      <c r="K54" s="119"/>
    </row>
    <row r="55" spans="2:47" s="1" customFormat="1" ht="10.35" customHeight="1" x14ac:dyDescent="0.3">
      <c r="B55" s="32"/>
      <c r="C55" s="33"/>
      <c r="D55" s="33"/>
      <c r="E55" s="33"/>
      <c r="F55" s="33"/>
      <c r="G55" s="33"/>
      <c r="H55" s="33"/>
      <c r="I55" s="92"/>
      <c r="J55" s="33"/>
      <c r="K55" s="36"/>
    </row>
    <row r="56" spans="2:47" s="1" customFormat="1" ht="29.25" customHeight="1" x14ac:dyDescent="0.3">
      <c r="B56" s="32"/>
      <c r="C56" s="120" t="s">
        <v>100</v>
      </c>
      <c r="D56" s="33"/>
      <c r="E56" s="33"/>
      <c r="F56" s="33"/>
      <c r="G56" s="33"/>
      <c r="H56" s="33"/>
      <c r="I56" s="92"/>
      <c r="J56" s="102">
        <f>J84</f>
        <v>0</v>
      </c>
      <c r="K56" s="36"/>
      <c r="AU56" s="15" t="s">
        <v>101</v>
      </c>
    </row>
    <row r="57" spans="2:47" s="7" customFormat="1" ht="24.95" customHeight="1" x14ac:dyDescent="0.3">
      <c r="B57" s="121"/>
      <c r="C57" s="122"/>
      <c r="D57" s="123" t="s">
        <v>102</v>
      </c>
      <c r="E57" s="124"/>
      <c r="F57" s="124"/>
      <c r="G57" s="124"/>
      <c r="H57" s="124"/>
      <c r="I57" s="125"/>
      <c r="J57" s="126">
        <f>J85</f>
        <v>0</v>
      </c>
      <c r="K57" s="127"/>
    </row>
    <row r="58" spans="2:47" s="8" customFormat="1" ht="19.899999999999999" customHeight="1" x14ac:dyDescent="0.3">
      <c r="B58" s="128"/>
      <c r="C58" s="129"/>
      <c r="D58" s="130" t="s">
        <v>103</v>
      </c>
      <c r="E58" s="131"/>
      <c r="F58" s="131"/>
      <c r="G58" s="131"/>
      <c r="H58" s="131"/>
      <c r="I58" s="132"/>
      <c r="J58" s="133">
        <f>J86</f>
        <v>0</v>
      </c>
      <c r="K58" s="134"/>
    </row>
    <row r="59" spans="2:47" s="8" customFormat="1" ht="19.899999999999999" customHeight="1" x14ac:dyDescent="0.3">
      <c r="B59" s="128"/>
      <c r="C59" s="129"/>
      <c r="D59" s="130" t="s">
        <v>436</v>
      </c>
      <c r="E59" s="131"/>
      <c r="F59" s="131"/>
      <c r="G59" s="131"/>
      <c r="H59" s="131"/>
      <c r="I59" s="132"/>
      <c r="J59" s="133">
        <f>J102</f>
        <v>0</v>
      </c>
      <c r="K59" s="134"/>
    </row>
    <row r="60" spans="2:47" s="8" customFormat="1" ht="19.899999999999999" customHeight="1" x14ac:dyDescent="0.3">
      <c r="B60" s="128"/>
      <c r="C60" s="129"/>
      <c r="D60" s="130" t="s">
        <v>107</v>
      </c>
      <c r="E60" s="131"/>
      <c r="F60" s="131"/>
      <c r="G60" s="131"/>
      <c r="H60" s="131"/>
      <c r="I60" s="132"/>
      <c r="J60" s="133">
        <f>J111</f>
        <v>0</v>
      </c>
      <c r="K60" s="134"/>
    </row>
    <row r="61" spans="2:47" s="8" customFormat="1" ht="19.899999999999999" customHeight="1" x14ac:dyDescent="0.3">
      <c r="B61" s="128"/>
      <c r="C61" s="129"/>
      <c r="D61" s="130" t="s">
        <v>108</v>
      </c>
      <c r="E61" s="131"/>
      <c r="F61" s="131"/>
      <c r="G61" s="131"/>
      <c r="H61" s="131"/>
      <c r="I61" s="132"/>
      <c r="J61" s="133">
        <f>J117</f>
        <v>0</v>
      </c>
      <c r="K61" s="134"/>
    </row>
    <row r="62" spans="2:47" s="8" customFormat="1" ht="19.899999999999999" customHeight="1" x14ac:dyDescent="0.3">
      <c r="B62" s="128"/>
      <c r="C62" s="129"/>
      <c r="D62" s="130" t="s">
        <v>109</v>
      </c>
      <c r="E62" s="131"/>
      <c r="F62" s="131"/>
      <c r="G62" s="131"/>
      <c r="H62" s="131"/>
      <c r="I62" s="132"/>
      <c r="J62" s="133">
        <f>J122</f>
        <v>0</v>
      </c>
      <c r="K62" s="134"/>
    </row>
    <row r="63" spans="2:47" s="7" customFormat="1" ht="24.95" customHeight="1" x14ac:dyDescent="0.3">
      <c r="B63" s="121"/>
      <c r="C63" s="122"/>
      <c r="D63" s="123" t="s">
        <v>114</v>
      </c>
      <c r="E63" s="124"/>
      <c r="F63" s="124"/>
      <c r="G63" s="124"/>
      <c r="H63" s="124"/>
      <c r="I63" s="125"/>
      <c r="J63" s="126">
        <f>J124</f>
        <v>0</v>
      </c>
      <c r="K63" s="127"/>
    </row>
    <row r="64" spans="2:47" s="8" customFormat="1" ht="19.899999999999999" customHeight="1" x14ac:dyDescent="0.3">
      <c r="B64" s="128"/>
      <c r="C64" s="129"/>
      <c r="D64" s="130" t="s">
        <v>437</v>
      </c>
      <c r="E64" s="131"/>
      <c r="F64" s="131"/>
      <c r="G64" s="131"/>
      <c r="H64" s="131"/>
      <c r="I64" s="132"/>
      <c r="J64" s="133">
        <f>J125</f>
        <v>0</v>
      </c>
      <c r="K64" s="134"/>
    </row>
    <row r="65" spans="2:12" s="1" customFormat="1" ht="21.75" customHeight="1" x14ac:dyDescent="0.3">
      <c r="B65" s="32"/>
      <c r="C65" s="33"/>
      <c r="D65" s="33"/>
      <c r="E65" s="33"/>
      <c r="F65" s="33"/>
      <c r="G65" s="33"/>
      <c r="H65" s="33"/>
      <c r="I65" s="92"/>
      <c r="J65" s="33"/>
      <c r="K65" s="36"/>
    </row>
    <row r="66" spans="2:12" s="1" customFormat="1" ht="6.95" customHeight="1" x14ac:dyDescent="0.3">
      <c r="B66" s="47"/>
      <c r="C66" s="48"/>
      <c r="D66" s="48"/>
      <c r="E66" s="48"/>
      <c r="F66" s="48"/>
      <c r="G66" s="48"/>
      <c r="H66" s="48"/>
      <c r="I66" s="113"/>
      <c r="J66" s="48"/>
      <c r="K66" s="49"/>
    </row>
    <row r="70" spans="2:12" s="1" customFormat="1" ht="6.95" customHeight="1" x14ac:dyDescent="0.3">
      <c r="B70" s="50"/>
      <c r="C70" s="51"/>
      <c r="D70" s="51"/>
      <c r="E70" s="51"/>
      <c r="F70" s="51"/>
      <c r="G70" s="51"/>
      <c r="H70" s="51"/>
      <c r="I70" s="114"/>
      <c r="J70" s="51"/>
      <c r="K70" s="51"/>
      <c r="L70" s="32"/>
    </row>
    <row r="71" spans="2:12" s="1" customFormat="1" ht="36.950000000000003" customHeight="1" x14ac:dyDescent="0.3">
      <c r="B71" s="32"/>
      <c r="C71" s="52" t="s">
        <v>116</v>
      </c>
      <c r="L71" s="32"/>
    </row>
    <row r="72" spans="2:12" s="1" customFormat="1" ht="6.95" customHeight="1" x14ac:dyDescent="0.3">
      <c r="B72" s="32"/>
      <c r="L72" s="32"/>
    </row>
    <row r="73" spans="2:12" s="1" customFormat="1" ht="14.45" customHeight="1" x14ac:dyDescent="0.3">
      <c r="B73" s="32"/>
      <c r="C73" s="54" t="s">
        <v>17</v>
      </c>
      <c r="L73" s="32"/>
    </row>
    <row r="74" spans="2:12" s="1" customFormat="1" ht="22.5" customHeight="1" x14ac:dyDescent="0.3">
      <c r="B74" s="32"/>
      <c r="E74" s="326" t="str">
        <f>E7</f>
        <v>PŘÍSTAVBA VÝROBNÍ HALY CETRIS</v>
      </c>
      <c r="F74" s="299"/>
      <c r="G74" s="299"/>
      <c r="H74" s="299"/>
      <c r="L74" s="32"/>
    </row>
    <row r="75" spans="2:12" s="1" customFormat="1" ht="14.45" customHeight="1" x14ac:dyDescent="0.3">
      <c r="B75" s="32"/>
      <c r="C75" s="54" t="s">
        <v>95</v>
      </c>
      <c r="L75" s="32"/>
    </row>
    <row r="76" spans="2:12" s="1" customFormat="1" ht="23.25" customHeight="1" x14ac:dyDescent="0.3">
      <c r="B76" s="32"/>
      <c r="E76" s="296" t="str">
        <f>E9</f>
        <v>SO-02 - Zpevněné plochy</v>
      </c>
      <c r="F76" s="299"/>
      <c r="G76" s="299"/>
      <c r="H76" s="299"/>
      <c r="L76" s="32"/>
    </row>
    <row r="77" spans="2:12" s="1" customFormat="1" ht="6.95" customHeight="1" x14ac:dyDescent="0.3">
      <c r="B77" s="32"/>
      <c r="L77" s="32"/>
    </row>
    <row r="78" spans="2:12" s="1" customFormat="1" ht="18" customHeight="1" x14ac:dyDescent="0.3">
      <c r="B78" s="32"/>
      <c r="C78" s="54" t="s">
        <v>22</v>
      </c>
      <c r="F78" s="135" t="str">
        <f>F12</f>
        <v>Hranice</v>
      </c>
      <c r="I78" s="136" t="s">
        <v>24</v>
      </c>
      <c r="J78" s="58" t="str">
        <f>IF(J12="","",J12)</f>
        <v>27.07.2016</v>
      </c>
      <c r="L78" s="32"/>
    </row>
    <row r="79" spans="2:12" s="1" customFormat="1" ht="6.95" customHeight="1" x14ac:dyDescent="0.3">
      <c r="B79" s="32"/>
      <c r="L79" s="32"/>
    </row>
    <row r="80" spans="2:12" s="1" customFormat="1" ht="15" x14ac:dyDescent="0.3">
      <c r="B80" s="32"/>
      <c r="C80" s="54" t="s">
        <v>28</v>
      </c>
      <c r="F80" s="135" t="str">
        <f>E15</f>
        <v>CIDEM Hranice, a.s.</v>
      </c>
      <c r="I80" s="136" t="s">
        <v>36</v>
      </c>
      <c r="J80" s="135" t="str">
        <f>E21</f>
        <v>Ing.Petr Kavina</v>
      </c>
      <c r="L80" s="32"/>
    </row>
    <row r="81" spans="2:65" s="1" customFormat="1" ht="14.45" customHeight="1" x14ac:dyDescent="0.3">
      <c r="B81" s="32"/>
      <c r="C81" s="54" t="s">
        <v>34</v>
      </c>
      <c r="F81" s="135" t="str">
        <f>IF(E18="","",E18)</f>
        <v/>
      </c>
      <c r="L81" s="32"/>
    </row>
    <row r="82" spans="2:65" s="1" customFormat="1" ht="10.35" customHeight="1" x14ac:dyDescent="0.3">
      <c r="B82" s="32"/>
      <c r="L82" s="32"/>
    </row>
    <row r="83" spans="2:65" s="9" customFormat="1" ht="29.25" customHeight="1" x14ac:dyDescent="0.3">
      <c r="B83" s="137"/>
      <c r="C83" s="138" t="s">
        <v>117</v>
      </c>
      <c r="D83" s="139" t="s">
        <v>60</v>
      </c>
      <c r="E83" s="139" t="s">
        <v>56</v>
      </c>
      <c r="F83" s="139" t="s">
        <v>118</v>
      </c>
      <c r="G83" s="139" t="s">
        <v>119</v>
      </c>
      <c r="H83" s="139" t="s">
        <v>120</v>
      </c>
      <c r="I83" s="140" t="s">
        <v>121</v>
      </c>
      <c r="J83" s="139" t="s">
        <v>99</v>
      </c>
      <c r="K83" s="141" t="s">
        <v>122</v>
      </c>
      <c r="L83" s="137"/>
      <c r="M83" s="64" t="s">
        <v>123</v>
      </c>
      <c r="N83" s="65" t="s">
        <v>45</v>
      </c>
      <c r="O83" s="65" t="s">
        <v>124</v>
      </c>
      <c r="P83" s="65" t="s">
        <v>125</v>
      </c>
      <c r="Q83" s="65" t="s">
        <v>126</v>
      </c>
      <c r="R83" s="65" t="s">
        <v>127</v>
      </c>
      <c r="S83" s="65" t="s">
        <v>128</v>
      </c>
      <c r="T83" s="66" t="s">
        <v>129</v>
      </c>
    </row>
    <row r="84" spans="2:65" s="1" customFormat="1" ht="29.25" customHeight="1" x14ac:dyDescent="0.35">
      <c r="B84" s="32"/>
      <c r="C84" s="68" t="s">
        <v>100</v>
      </c>
      <c r="J84" s="142">
        <f>BK84</f>
        <v>0</v>
      </c>
      <c r="L84" s="32"/>
      <c r="M84" s="67"/>
      <c r="N84" s="59"/>
      <c r="O84" s="59"/>
      <c r="P84" s="143">
        <f>P85+P124</f>
        <v>0</v>
      </c>
      <c r="Q84" s="59"/>
      <c r="R84" s="143">
        <f>R85+R124</f>
        <v>21.709678</v>
      </c>
      <c r="S84" s="59"/>
      <c r="T84" s="144">
        <f>T85+T124</f>
        <v>241.436612</v>
      </c>
      <c r="AT84" s="15" t="s">
        <v>74</v>
      </c>
      <c r="AU84" s="15" t="s">
        <v>101</v>
      </c>
      <c r="BK84" s="145">
        <f>BK85+BK124</f>
        <v>0</v>
      </c>
    </row>
    <row r="85" spans="2:65" s="10" customFormat="1" ht="37.35" customHeight="1" x14ac:dyDescent="0.35">
      <c r="B85" s="146"/>
      <c r="D85" s="147" t="s">
        <v>74</v>
      </c>
      <c r="E85" s="148" t="s">
        <v>130</v>
      </c>
      <c r="F85" s="148" t="s">
        <v>131</v>
      </c>
      <c r="I85" s="149"/>
      <c r="J85" s="150">
        <f>BK85</f>
        <v>0</v>
      </c>
      <c r="L85" s="146"/>
      <c r="M85" s="151"/>
      <c r="N85" s="152"/>
      <c r="O85" s="152"/>
      <c r="P85" s="153">
        <f>P86+P102+P111+P117+P122</f>
        <v>0</v>
      </c>
      <c r="Q85" s="152"/>
      <c r="R85" s="153">
        <f>R86+R102+R111+R117+R122</f>
        <v>21.709678</v>
      </c>
      <c r="S85" s="152"/>
      <c r="T85" s="154">
        <f>T86+T102+T111+T117+T122</f>
        <v>241.436612</v>
      </c>
      <c r="AR85" s="147" t="s">
        <v>9</v>
      </c>
      <c r="AT85" s="155" t="s">
        <v>74</v>
      </c>
      <c r="AU85" s="155" t="s">
        <v>75</v>
      </c>
      <c r="AY85" s="147" t="s">
        <v>132</v>
      </c>
      <c r="BK85" s="156">
        <f>BK86+BK102+BK111+BK117+BK122</f>
        <v>0</v>
      </c>
    </row>
    <row r="86" spans="2:65" s="10" customFormat="1" ht="19.899999999999999" customHeight="1" x14ac:dyDescent="0.3">
      <c r="B86" s="146"/>
      <c r="D86" s="157" t="s">
        <v>74</v>
      </c>
      <c r="E86" s="158" t="s">
        <v>9</v>
      </c>
      <c r="F86" s="158" t="s">
        <v>133</v>
      </c>
      <c r="I86" s="149"/>
      <c r="J86" s="159">
        <f>BK86</f>
        <v>0</v>
      </c>
      <c r="L86" s="146"/>
      <c r="M86" s="151"/>
      <c r="N86" s="152"/>
      <c r="O86" s="152"/>
      <c r="P86" s="153">
        <f>SUM(P87:P101)</f>
        <v>0</v>
      </c>
      <c r="Q86" s="152"/>
      <c r="R86" s="153">
        <f>SUM(R87:R101)</f>
        <v>2.4480000000000001E-3</v>
      </c>
      <c r="S86" s="152"/>
      <c r="T86" s="154">
        <f>SUM(T87:T101)</f>
        <v>241.436612</v>
      </c>
      <c r="AR86" s="147" t="s">
        <v>9</v>
      </c>
      <c r="AT86" s="155" t="s">
        <v>74</v>
      </c>
      <c r="AU86" s="155" t="s">
        <v>9</v>
      </c>
      <c r="AY86" s="147" t="s">
        <v>132</v>
      </c>
      <c r="BK86" s="156">
        <f>SUM(BK87:BK101)</f>
        <v>0</v>
      </c>
    </row>
    <row r="87" spans="2:65" s="1" customFormat="1" ht="44.25" customHeight="1" x14ac:dyDescent="0.3">
      <c r="B87" s="160"/>
      <c r="C87" s="161" t="s">
        <v>9</v>
      </c>
      <c r="D87" s="161" t="s">
        <v>134</v>
      </c>
      <c r="E87" s="162" t="s">
        <v>438</v>
      </c>
      <c r="F87" s="163" t="s">
        <v>439</v>
      </c>
      <c r="G87" s="164" t="s">
        <v>182</v>
      </c>
      <c r="H87" s="165">
        <v>425.02800000000002</v>
      </c>
      <c r="I87" s="166"/>
      <c r="J87" s="167">
        <f t="shared" ref="J87:J99" si="0">ROUND(I87*H87,0)</f>
        <v>0</v>
      </c>
      <c r="K87" s="163" t="s">
        <v>138</v>
      </c>
      <c r="L87" s="32"/>
      <c r="M87" s="168" t="s">
        <v>3</v>
      </c>
      <c r="N87" s="169" t="s">
        <v>46</v>
      </c>
      <c r="O87" s="33"/>
      <c r="P87" s="170">
        <f t="shared" ref="P87:P99" si="1">O87*H87</f>
        <v>0</v>
      </c>
      <c r="Q87" s="170">
        <v>0</v>
      </c>
      <c r="R87" s="170">
        <f t="shared" ref="R87:R99" si="2">Q87*H87</f>
        <v>0</v>
      </c>
      <c r="S87" s="170">
        <v>0.504</v>
      </c>
      <c r="T87" s="171">
        <f t="shared" ref="T87:T99" si="3">S87*H87</f>
        <v>214.214112</v>
      </c>
      <c r="AR87" s="15" t="s">
        <v>139</v>
      </c>
      <c r="AT87" s="15" t="s">
        <v>134</v>
      </c>
      <c r="AU87" s="15" t="s">
        <v>83</v>
      </c>
      <c r="AY87" s="15" t="s">
        <v>132</v>
      </c>
      <c r="BE87" s="172">
        <f t="shared" ref="BE87:BE99" si="4">IF(N87="základní",J87,0)</f>
        <v>0</v>
      </c>
      <c r="BF87" s="172">
        <f t="shared" ref="BF87:BF99" si="5">IF(N87="snížená",J87,0)</f>
        <v>0</v>
      </c>
      <c r="BG87" s="172">
        <f t="shared" ref="BG87:BG99" si="6">IF(N87="zákl. přenesená",J87,0)</f>
        <v>0</v>
      </c>
      <c r="BH87" s="172">
        <f t="shared" ref="BH87:BH99" si="7">IF(N87="sníž. přenesená",J87,0)</f>
        <v>0</v>
      </c>
      <c r="BI87" s="172">
        <f t="shared" ref="BI87:BI99" si="8">IF(N87="nulová",J87,0)</f>
        <v>0</v>
      </c>
      <c r="BJ87" s="15" t="s">
        <v>9</v>
      </c>
      <c r="BK87" s="172">
        <f t="shared" ref="BK87:BK99" si="9">ROUND(I87*H87,0)</f>
        <v>0</v>
      </c>
      <c r="BL87" s="15" t="s">
        <v>139</v>
      </c>
      <c r="BM87" s="15" t="s">
        <v>440</v>
      </c>
    </row>
    <row r="88" spans="2:65" s="1" customFormat="1" ht="31.5" customHeight="1" x14ac:dyDescent="0.3">
      <c r="B88" s="160"/>
      <c r="C88" s="161" t="s">
        <v>83</v>
      </c>
      <c r="D88" s="161" t="s">
        <v>134</v>
      </c>
      <c r="E88" s="162" t="s">
        <v>441</v>
      </c>
      <c r="F88" s="163" t="s">
        <v>442</v>
      </c>
      <c r="G88" s="164" t="s">
        <v>188</v>
      </c>
      <c r="H88" s="165">
        <v>61</v>
      </c>
      <c r="I88" s="166"/>
      <c r="J88" s="167">
        <f t="shared" si="0"/>
        <v>0</v>
      </c>
      <c r="K88" s="163" t="s">
        <v>138</v>
      </c>
      <c r="L88" s="32"/>
      <c r="M88" s="168" t="s">
        <v>3</v>
      </c>
      <c r="N88" s="169" t="s">
        <v>46</v>
      </c>
      <c r="O88" s="33"/>
      <c r="P88" s="170">
        <f t="shared" si="1"/>
        <v>0</v>
      </c>
      <c r="Q88" s="170">
        <v>0</v>
      </c>
      <c r="R88" s="170">
        <f t="shared" si="2"/>
        <v>0</v>
      </c>
      <c r="S88" s="170">
        <v>0.28999999999999998</v>
      </c>
      <c r="T88" s="171">
        <f t="shared" si="3"/>
        <v>17.689999999999998</v>
      </c>
      <c r="AR88" s="15" t="s">
        <v>139</v>
      </c>
      <c r="AT88" s="15" t="s">
        <v>134</v>
      </c>
      <c r="AU88" s="15" t="s">
        <v>83</v>
      </c>
      <c r="AY88" s="15" t="s">
        <v>132</v>
      </c>
      <c r="BE88" s="172">
        <f t="shared" si="4"/>
        <v>0</v>
      </c>
      <c r="BF88" s="172">
        <f t="shared" si="5"/>
        <v>0</v>
      </c>
      <c r="BG88" s="172">
        <f t="shared" si="6"/>
        <v>0</v>
      </c>
      <c r="BH88" s="172">
        <f t="shared" si="7"/>
        <v>0</v>
      </c>
      <c r="BI88" s="172">
        <f t="shared" si="8"/>
        <v>0</v>
      </c>
      <c r="BJ88" s="15" t="s">
        <v>9</v>
      </c>
      <c r="BK88" s="172">
        <f t="shared" si="9"/>
        <v>0</v>
      </c>
      <c r="BL88" s="15" t="s">
        <v>139</v>
      </c>
      <c r="BM88" s="15" t="s">
        <v>443</v>
      </c>
    </row>
    <row r="89" spans="2:65" s="1" customFormat="1" ht="31.5" customHeight="1" x14ac:dyDescent="0.3">
      <c r="B89" s="160"/>
      <c r="C89" s="161" t="s">
        <v>144</v>
      </c>
      <c r="D89" s="161" t="s">
        <v>134</v>
      </c>
      <c r="E89" s="162" t="s">
        <v>444</v>
      </c>
      <c r="F89" s="163" t="s">
        <v>445</v>
      </c>
      <c r="G89" s="164" t="s">
        <v>188</v>
      </c>
      <c r="H89" s="165">
        <v>46.5</v>
      </c>
      <c r="I89" s="166"/>
      <c r="J89" s="167">
        <f t="shared" si="0"/>
        <v>0</v>
      </c>
      <c r="K89" s="163" t="s">
        <v>138</v>
      </c>
      <c r="L89" s="32"/>
      <c r="M89" s="168" t="s">
        <v>3</v>
      </c>
      <c r="N89" s="169" t="s">
        <v>46</v>
      </c>
      <c r="O89" s="33"/>
      <c r="P89" s="170">
        <f t="shared" si="1"/>
        <v>0</v>
      </c>
      <c r="Q89" s="170">
        <v>0</v>
      </c>
      <c r="R89" s="170">
        <f t="shared" si="2"/>
        <v>0</v>
      </c>
      <c r="S89" s="170">
        <v>0.20499999999999999</v>
      </c>
      <c r="T89" s="171">
        <f t="shared" si="3"/>
        <v>9.5324999999999989</v>
      </c>
      <c r="AR89" s="15" t="s">
        <v>139</v>
      </c>
      <c r="AT89" s="15" t="s">
        <v>134</v>
      </c>
      <c r="AU89" s="15" t="s">
        <v>83</v>
      </c>
      <c r="AY89" s="15" t="s">
        <v>132</v>
      </c>
      <c r="BE89" s="172">
        <f t="shared" si="4"/>
        <v>0</v>
      </c>
      <c r="BF89" s="172">
        <f t="shared" si="5"/>
        <v>0</v>
      </c>
      <c r="BG89" s="172">
        <f t="shared" si="6"/>
        <v>0</v>
      </c>
      <c r="BH89" s="172">
        <f t="shared" si="7"/>
        <v>0</v>
      </c>
      <c r="BI89" s="172">
        <f t="shared" si="8"/>
        <v>0</v>
      </c>
      <c r="BJ89" s="15" t="s">
        <v>9</v>
      </c>
      <c r="BK89" s="172">
        <f t="shared" si="9"/>
        <v>0</v>
      </c>
      <c r="BL89" s="15" t="s">
        <v>139</v>
      </c>
      <c r="BM89" s="15" t="s">
        <v>446</v>
      </c>
    </row>
    <row r="90" spans="2:65" s="1" customFormat="1" ht="31.5" customHeight="1" x14ac:dyDescent="0.3">
      <c r="B90" s="160"/>
      <c r="C90" s="161" t="s">
        <v>139</v>
      </c>
      <c r="D90" s="161" t="s">
        <v>134</v>
      </c>
      <c r="E90" s="162" t="s">
        <v>447</v>
      </c>
      <c r="F90" s="163" t="s">
        <v>448</v>
      </c>
      <c r="G90" s="164" t="s">
        <v>137</v>
      </c>
      <c r="H90" s="165">
        <v>32.64</v>
      </c>
      <c r="I90" s="166"/>
      <c r="J90" s="167">
        <f t="shared" si="0"/>
        <v>0</v>
      </c>
      <c r="K90" s="163" t="s">
        <v>138</v>
      </c>
      <c r="L90" s="32"/>
      <c r="M90" s="168" t="s">
        <v>3</v>
      </c>
      <c r="N90" s="169" t="s">
        <v>46</v>
      </c>
      <c r="O90" s="33"/>
      <c r="P90" s="170">
        <f t="shared" si="1"/>
        <v>0</v>
      </c>
      <c r="Q90" s="170">
        <v>0</v>
      </c>
      <c r="R90" s="170">
        <f t="shared" si="2"/>
        <v>0</v>
      </c>
      <c r="S90" s="170">
        <v>0</v>
      </c>
      <c r="T90" s="171">
        <f t="shared" si="3"/>
        <v>0</v>
      </c>
      <c r="AR90" s="15" t="s">
        <v>139</v>
      </c>
      <c r="AT90" s="15" t="s">
        <v>134</v>
      </c>
      <c r="AU90" s="15" t="s">
        <v>83</v>
      </c>
      <c r="AY90" s="15" t="s">
        <v>132</v>
      </c>
      <c r="BE90" s="172">
        <f t="shared" si="4"/>
        <v>0</v>
      </c>
      <c r="BF90" s="172">
        <f t="shared" si="5"/>
        <v>0</v>
      </c>
      <c r="BG90" s="172">
        <f t="shared" si="6"/>
        <v>0</v>
      </c>
      <c r="BH90" s="172">
        <f t="shared" si="7"/>
        <v>0</v>
      </c>
      <c r="BI90" s="172">
        <f t="shared" si="8"/>
        <v>0</v>
      </c>
      <c r="BJ90" s="15" t="s">
        <v>9</v>
      </c>
      <c r="BK90" s="172">
        <f t="shared" si="9"/>
        <v>0</v>
      </c>
      <c r="BL90" s="15" t="s">
        <v>139</v>
      </c>
      <c r="BM90" s="15" t="s">
        <v>449</v>
      </c>
    </row>
    <row r="91" spans="2:65" s="1" customFormat="1" ht="31.5" customHeight="1" x14ac:dyDescent="0.3">
      <c r="B91" s="160"/>
      <c r="C91" s="161" t="s">
        <v>151</v>
      </c>
      <c r="D91" s="161" t="s">
        <v>134</v>
      </c>
      <c r="E91" s="162" t="s">
        <v>450</v>
      </c>
      <c r="F91" s="163" t="s">
        <v>451</v>
      </c>
      <c r="G91" s="164" t="s">
        <v>137</v>
      </c>
      <c r="H91" s="165">
        <v>125.401</v>
      </c>
      <c r="I91" s="166"/>
      <c r="J91" s="167">
        <f t="shared" si="0"/>
        <v>0</v>
      </c>
      <c r="K91" s="163" t="s">
        <v>138</v>
      </c>
      <c r="L91" s="32"/>
      <c r="M91" s="168" t="s">
        <v>3</v>
      </c>
      <c r="N91" s="169" t="s">
        <v>46</v>
      </c>
      <c r="O91" s="33"/>
      <c r="P91" s="170">
        <f t="shared" si="1"/>
        <v>0</v>
      </c>
      <c r="Q91" s="170">
        <v>0</v>
      </c>
      <c r="R91" s="170">
        <f t="shared" si="2"/>
        <v>0</v>
      </c>
      <c r="S91" s="170">
        <v>0</v>
      </c>
      <c r="T91" s="171">
        <f t="shared" si="3"/>
        <v>0</v>
      </c>
      <c r="AR91" s="15" t="s">
        <v>139</v>
      </c>
      <c r="AT91" s="15" t="s">
        <v>134</v>
      </c>
      <c r="AU91" s="15" t="s">
        <v>83</v>
      </c>
      <c r="AY91" s="15" t="s">
        <v>132</v>
      </c>
      <c r="BE91" s="172">
        <f t="shared" si="4"/>
        <v>0</v>
      </c>
      <c r="BF91" s="172">
        <f t="shared" si="5"/>
        <v>0</v>
      </c>
      <c r="BG91" s="172">
        <f t="shared" si="6"/>
        <v>0</v>
      </c>
      <c r="BH91" s="172">
        <f t="shared" si="7"/>
        <v>0</v>
      </c>
      <c r="BI91" s="172">
        <f t="shared" si="8"/>
        <v>0</v>
      </c>
      <c r="BJ91" s="15" t="s">
        <v>9</v>
      </c>
      <c r="BK91" s="172">
        <f t="shared" si="9"/>
        <v>0</v>
      </c>
      <c r="BL91" s="15" t="s">
        <v>139</v>
      </c>
      <c r="BM91" s="15" t="s">
        <v>452</v>
      </c>
    </row>
    <row r="92" spans="2:65" s="1" customFormat="1" ht="44.25" customHeight="1" x14ac:dyDescent="0.3">
      <c r="B92" s="160"/>
      <c r="C92" s="161" t="s">
        <v>155</v>
      </c>
      <c r="D92" s="161" t="s">
        <v>134</v>
      </c>
      <c r="E92" s="162" t="s">
        <v>453</v>
      </c>
      <c r="F92" s="163" t="s">
        <v>454</v>
      </c>
      <c r="G92" s="164" t="s">
        <v>137</v>
      </c>
      <c r="H92" s="165">
        <v>125.401</v>
      </c>
      <c r="I92" s="166"/>
      <c r="J92" s="167">
        <f t="shared" si="0"/>
        <v>0</v>
      </c>
      <c r="K92" s="163" t="s">
        <v>138</v>
      </c>
      <c r="L92" s="32"/>
      <c r="M92" s="168" t="s">
        <v>3</v>
      </c>
      <c r="N92" s="169" t="s">
        <v>46</v>
      </c>
      <c r="O92" s="33"/>
      <c r="P92" s="170">
        <f t="shared" si="1"/>
        <v>0</v>
      </c>
      <c r="Q92" s="170">
        <v>0</v>
      </c>
      <c r="R92" s="170">
        <f t="shared" si="2"/>
        <v>0</v>
      </c>
      <c r="S92" s="170">
        <v>0</v>
      </c>
      <c r="T92" s="171">
        <f t="shared" si="3"/>
        <v>0</v>
      </c>
      <c r="AR92" s="15" t="s">
        <v>139</v>
      </c>
      <c r="AT92" s="15" t="s">
        <v>134</v>
      </c>
      <c r="AU92" s="15" t="s">
        <v>83</v>
      </c>
      <c r="AY92" s="15" t="s">
        <v>132</v>
      </c>
      <c r="BE92" s="172">
        <f t="shared" si="4"/>
        <v>0</v>
      </c>
      <c r="BF92" s="172">
        <f t="shared" si="5"/>
        <v>0</v>
      </c>
      <c r="BG92" s="172">
        <f t="shared" si="6"/>
        <v>0</v>
      </c>
      <c r="BH92" s="172">
        <f t="shared" si="7"/>
        <v>0</v>
      </c>
      <c r="BI92" s="172">
        <f t="shared" si="8"/>
        <v>0</v>
      </c>
      <c r="BJ92" s="15" t="s">
        <v>9</v>
      </c>
      <c r="BK92" s="172">
        <f t="shared" si="9"/>
        <v>0</v>
      </c>
      <c r="BL92" s="15" t="s">
        <v>139</v>
      </c>
      <c r="BM92" s="15" t="s">
        <v>455</v>
      </c>
    </row>
    <row r="93" spans="2:65" s="1" customFormat="1" ht="44.25" customHeight="1" x14ac:dyDescent="0.3">
      <c r="B93" s="160"/>
      <c r="C93" s="161" t="s">
        <v>159</v>
      </c>
      <c r="D93" s="161" t="s">
        <v>134</v>
      </c>
      <c r="E93" s="162" t="s">
        <v>456</v>
      </c>
      <c r="F93" s="163" t="s">
        <v>457</v>
      </c>
      <c r="G93" s="164" t="s">
        <v>137</v>
      </c>
      <c r="H93" s="165">
        <v>32.64</v>
      </c>
      <c r="I93" s="166"/>
      <c r="J93" s="167">
        <f t="shared" si="0"/>
        <v>0</v>
      </c>
      <c r="K93" s="163" t="s">
        <v>138</v>
      </c>
      <c r="L93" s="32"/>
      <c r="M93" s="168" t="s">
        <v>3</v>
      </c>
      <c r="N93" s="169" t="s">
        <v>46</v>
      </c>
      <c r="O93" s="33"/>
      <c r="P93" s="170">
        <f t="shared" si="1"/>
        <v>0</v>
      </c>
      <c r="Q93" s="170">
        <v>0</v>
      </c>
      <c r="R93" s="170">
        <f t="shared" si="2"/>
        <v>0</v>
      </c>
      <c r="S93" s="170">
        <v>0</v>
      </c>
      <c r="T93" s="171">
        <f t="shared" si="3"/>
        <v>0</v>
      </c>
      <c r="AR93" s="15" t="s">
        <v>139</v>
      </c>
      <c r="AT93" s="15" t="s">
        <v>134</v>
      </c>
      <c r="AU93" s="15" t="s">
        <v>83</v>
      </c>
      <c r="AY93" s="15" t="s">
        <v>132</v>
      </c>
      <c r="BE93" s="172">
        <f t="shared" si="4"/>
        <v>0</v>
      </c>
      <c r="BF93" s="172">
        <f t="shared" si="5"/>
        <v>0</v>
      </c>
      <c r="BG93" s="172">
        <f t="shared" si="6"/>
        <v>0</v>
      </c>
      <c r="BH93" s="172">
        <f t="shared" si="7"/>
        <v>0</v>
      </c>
      <c r="BI93" s="172">
        <f t="shared" si="8"/>
        <v>0</v>
      </c>
      <c r="BJ93" s="15" t="s">
        <v>9</v>
      </c>
      <c r="BK93" s="172">
        <f t="shared" si="9"/>
        <v>0</v>
      </c>
      <c r="BL93" s="15" t="s">
        <v>139</v>
      </c>
      <c r="BM93" s="15" t="s">
        <v>458</v>
      </c>
    </row>
    <row r="94" spans="2:65" s="1" customFormat="1" ht="44.25" customHeight="1" x14ac:dyDescent="0.3">
      <c r="B94" s="160"/>
      <c r="C94" s="161" t="s">
        <v>163</v>
      </c>
      <c r="D94" s="161" t="s">
        <v>134</v>
      </c>
      <c r="E94" s="162" t="s">
        <v>168</v>
      </c>
      <c r="F94" s="163" t="s">
        <v>169</v>
      </c>
      <c r="G94" s="164" t="s">
        <v>137</v>
      </c>
      <c r="H94" s="165">
        <v>125.401</v>
      </c>
      <c r="I94" s="166"/>
      <c r="J94" s="167">
        <f t="shared" si="0"/>
        <v>0</v>
      </c>
      <c r="K94" s="163" t="s">
        <v>138</v>
      </c>
      <c r="L94" s="32"/>
      <c r="M94" s="168" t="s">
        <v>3</v>
      </c>
      <c r="N94" s="169" t="s">
        <v>46</v>
      </c>
      <c r="O94" s="33"/>
      <c r="P94" s="170">
        <f t="shared" si="1"/>
        <v>0</v>
      </c>
      <c r="Q94" s="170">
        <v>0</v>
      </c>
      <c r="R94" s="170">
        <f t="shared" si="2"/>
        <v>0</v>
      </c>
      <c r="S94" s="170">
        <v>0</v>
      </c>
      <c r="T94" s="171">
        <f t="shared" si="3"/>
        <v>0</v>
      </c>
      <c r="AR94" s="15" t="s">
        <v>139</v>
      </c>
      <c r="AT94" s="15" t="s">
        <v>134</v>
      </c>
      <c r="AU94" s="15" t="s">
        <v>83</v>
      </c>
      <c r="AY94" s="15" t="s">
        <v>132</v>
      </c>
      <c r="BE94" s="172">
        <f t="shared" si="4"/>
        <v>0</v>
      </c>
      <c r="BF94" s="172">
        <f t="shared" si="5"/>
        <v>0</v>
      </c>
      <c r="BG94" s="172">
        <f t="shared" si="6"/>
        <v>0</v>
      </c>
      <c r="BH94" s="172">
        <f t="shared" si="7"/>
        <v>0</v>
      </c>
      <c r="BI94" s="172">
        <f t="shared" si="8"/>
        <v>0</v>
      </c>
      <c r="BJ94" s="15" t="s">
        <v>9</v>
      </c>
      <c r="BK94" s="172">
        <f t="shared" si="9"/>
        <v>0</v>
      </c>
      <c r="BL94" s="15" t="s">
        <v>139</v>
      </c>
      <c r="BM94" s="15" t="s">
        <v>459</v>
      </c>
    </row>
    <row r="95" spans="2:65" s="1" customFormat="1" ht="22.5" customHeight="1" x14ac:dyDescent="0.3">
      <c r="B95" s="160"/>
      <c r="C95" s="161" t="s">
        <v>167</v>
      </c>
      <c r="D95" s="161" t="s">
        <v>134</v>
      </c>
      <c r="E95" s="162" t="s">
        <v>171</v>
      </c>
      <c r="F95" s="163" t="s">
        <v>172</v>
      </c>
      <c r="G95" s="164" t="s">
        <v>137</v>
      </c>
      <c r="H95" s="165">
        <v>125.401</v>
      </c>
      <c r="I95" s="166"/>
      <c r="J95" s="167">
        <f t="shared" si="0"/>
        <v>0</v>
      </c>
      <c r="K95" s="163" t="s">
        <v>138</v>
      </c>
      <c r="L95" s="32"/>
      <c r="M95" s="168" t="s">
        <v>3</v>
      </c>
      <c r="N95" s="169" t="s">
        <v>46</v>
      </c>
      <c r="O95" s="33"/>
      <c r="P95" s="170">
        <f t="shared" si="1"/>
        <v>0</v>
      </c>
      <c r="Q95" s="170">
        <v>0</v>
      </c>
      <c r="R95" s="170">
        <f t="shared" si="2"/>
        <v>0</v>
      </c>
      <c r="S95" s="170">
        <v>0</v>
      </c>
      <c r="T95" s="171">
        <f t="shared" si="3"/>
        <v>0</v>
      </c>
      <c r="AR95" s="15" t="s">
        <v>139</v>
      </c>
      <c r="AT95" s="15" t="s">
        <v>134</v>
      </c>
      <c r="AU95" s="15" t="s">
        <v>83</v>
      </c>
      <c r="AY95" s="15" t="s">
        <v>132</v>
      </c>
      <c r="BE95" s="172">
        <f t="shared" si="4"/>
        <v>0</v>
      </c>
      <c r="BF95" s="172">
        <f t="shared" si="5"/>
        <v>0</v>
      </c>
      <c r="BG95" s="172">
        <f t="shared" si="6"/>
        <v>0</v>
      </c>
      <c r="BH95" s="172">
        <f t="shared" si="7"/>
        <v>0</v>
      </c>
      <c r="BI95" s="172">
        <f t="shared" si="8"/>
        <v>0</v>
      </c>
      <c r="BJ95" s="15" t="s">
        <v>9</v>
      </c>
      <c r="BK95" s="172">
        <f t="shared" si="9"/>
        <v>0</v>
      </c>
      <c r="BL95" s="15" t="s">
        <v>139</v>
      </c>
      <c r="BM95" s="15" t="s">
        <v>460</v>
      </c>
    </row>
    <row r="96" spans="2:65" s="1" customFormat="1" ht="22.5" customHeight="1" x14ac:dyDescent="0.3">
      <c r="B96" s="160"/>
      <c r="C96" s="161" t="s">
        <v>26</v>
      </c>
      <c r="D96" s="161" t="s">
        <v>134</v>
      </c>
      <c r="E96" s="162" t="s">
        <v>175</v>
      </c>
      <c r="F96" s="163" t="s">
        <v>176</v>
      </c>
      <c r="G96" s="164" t="s">
        <v>177</v>
      </c>
      <c r="H96" s="165">
        <v>250.80199999999999</v>
      </c>
      <c r="I96" s="166"/>
      <c r="J96" s="167">
        <f t="shared" si="0"/>
        <v>0</v>
      </c>
      <c r="K96" s="163" t="s">
        <v>138</v>
      </c>
      <c r="L96" s="32"/>
      <c r="M96" s="168" t="s">
        <v>3</v>
      </c>
      <c r="N96" s="169" t="s">
        <v>46</v>
      </c>
      <c r="O96" s="33"/>
      <c r="P96" s="170">
        <f t="shared" si="1"/>
        <v>0</v>
      </c>
      <c r="Q96" s="170">
        <v>0</v>
      </c>
      <c r="R96" s="170">
        <f t="shared" si="2"/>
        <v>0</v>
      </c>
      <c r="S96" s="170">
        <v>0</v>
      </c>
      <c r="T96" s="171">
        <f t="shared" si="3"/>
        <v>0</v>
      </c>
      <c r="AR96" s="15" t="s">
        <v>139</v>
      </c>
      <c r="AT96" s="15" t="s">
        <v>134</v>
      </c>
      <c r="AU96" s="15" t="s">
        <v>83</v>
      </c>
      <c r="AY96" s="15" t="s">
        <v>132</v>
      </c>
      <c r="BE96" s="172">
        <f t="shared" si="4"/>
        <v>0</v>
      </c>
      <c r="BF96" s="172">
        <f t="shared" si="5"/>
        <v>0</v>
      </c>
      <c r="BG96" s="172">
        <f t="shared" si="6"/>
        <v>0</v>
      </c>
      <c r="BH96" s="172">
        <f t="shared" si="7"/>
        <v>0</v>
      </c>
      <c r="BI96" s="172">
        <f t="shared" si="8"/>
        <v>0</v>
      </c>
      <c r="BJ96" s="15" t="s">
        <v>9</v>
      </c>
      <c r="BK96" s="172">
        <f t="shared" si="9"/>
        <v>0</v>
      </c>
      <c r="BL96" s="15" t="s">
        <v>139</v>
      </c>
      <c r="BM96" s="15" t="s">
        <v>461</v>
      </c>
    </row>
    <row r="97" spans="2:65" s="1" customFormat="1" ht="31.5" customHeight="1" x14ac:dyDescent="0.3">
      <c r="B97" s="160"/>
      <c r="C97" s="161" t="s">
        <v>174</v>
      </c>
      <c r="D97" s="161" t="s">
        <v>134</v>
      </c>
      <c r="E97" s="162" t="s">
        <v>462</v>
      </c>
      <c r="F97" s="163" t="s">
        <v>463</v>
      </c>
      <c r="G97" s="164" t="s">
        <v>182</v>
      </c>
      <c r="H97" s="165">
        <v>163.19999999999999</v>
      </c>
      <c r="I97" s="166"/>
      <c r="J97" s="167">
        <f t="shared" si="0"/>
        <v>0</v>
      </c>
      <c r="K97" s="163" t="s">
        <v>138</v>
      </c>
      <c r="L97" s="32"/>
      <c r="M97" s="168" t="s">
        <v>3</v>
      </c>
      <c r="N97" s="169" t="s">
        <v>46</v>
      </c>
      <c r="O97" s="33"/>
      <c r="P97" s="170">
        <f t="shared" si="1"/>
        <v>0</v>
      </c>
      <c r="Q97" s="170">
        <v>0</v>
      </c>
      <c r="R97" s="170">
        <f t="shared" si="2"/>
        <v>0</v>
      </c>
      <c r="S97" s="170">
        <v>0</v>
      </c>
      <c r="T97" s="171">
        <f t="shared" si="3"/>
        <v>0</v>
      </c>
      <c r="AR97" s="15" t="s">
        <v>139</v>
      </c>
      <c r="AT97" s="15" t="s">
        <v>134</v>
      </c>
      <c r="AU97" s="15" t="s">
        <v>83</v>
      </c>
      <c r="AY97" s="15" t="s">
        <v>132</v>
      </c>
      <c r="BE97" s="172">
        <f t="shared" si="4"/>
        <v>0</v>
      </c>
      <c r="BF97" s="172">
        <f t="shared" si="5"/>
        <v>0</v>
      </c>
      <c r="BG97" s="172">
        <f t="shared" si="6"/>
        <v>0</v>
      </c>
      <c r="BH97" s="172">
        <f t="shared" si="7"/>
        <v>0</v>
      </c>
      <c r="BI97" s="172">
        <f t="shared" si="8"/>
        <v>0</v>
      </c>
      <c r="BJ97" s="15" t="s">
        <v>9</v>
      </c>
      <c r="BK97" s="172">
        <f t="shared" si="9"/>
        <v>0</v>
      </c>
      <c r="BL97" s="15" t="s">
        <v>139</v>
      </c>
      <c r="BM97" s="15" t="s">
        <v>464</v>
      </c>
    </row>
    <row r="98" spans="2:65" s="1" customFormat="1" ht="31.5" customHeight="1" x14ac:dyDescent="0.3">
      <c r="B98" s="160"/>
      <c r="C98" s="161" t="s">
        <v>179</v>
      </c>
      <c r="D98" s="161" t="s">
        <v>134</v>
      </c>
      <c r="E98" s="162" t="s">
        <v>465</v>
      </c>
      <c r="F98" s="163" t="s">
        <v>466</v>
      </c>
      <c r="G98" s="164" t="s">
        <v>182</v>
      </c>
      <c r="H98" s="165">
        <v>163.19999999999999</v>
      </c>
      <c r="I98" s="166"/>
      <c r="J98" s="167">
        <f t="shared" si="0"/>
        <v>0</v>
      </c>
      <c r="K98" s="163" t="s">
        <v>138</v>
      </c>
      <c r="L98" s="32"/>
      <c r="M98" s="168" t="s">
        <v>3</v>
      </c>
      <c r="N98" s="169" t="s">
        <v>46</v>
      </c>
      <c r="O98" s="33"/>
      <c r="P98" s="170">
        <f t="shared" si="1"/>
        <v>0</v>
      </c>
      <c r="Q98" s="170">
        <v>0</v>
      </c>
      <c r="R98" s="170">
        <f t="shared" si="2"/>
        <v>0</v>
      </c>
      <c r="S98" s="170">
        <v>0</v>
      </c>
      <c r="T98" s="171">
        <f t="shared" si="3"/>
        <v>0</v>
      </c>
      <c r="AR98" s="15" t="s">
        <v>139</v>
      </c>
      <c r="AT98" s="15" t="s">
        <v>134</v>
      </c>
      <c r="AU98" s="15" t="s">
        <v>83</v>
      </c>
      <c r="AY98" s="15" t="s">
        <v>132</v>
      </c>
      <c r="BE98" s="172">
        <f t="shared" si="4"/>
        <v>0</v>
      </c>
      <c r="BF98" s="172">
        <f t="shared" si="5"/>
        <v>0</v>
      </c>
      <c r="BG98" s="172">
        <f t="shared" si="6"/>
        <v>0</v>
      </c>
      <c r="BH98" s="172">
        <f t="shared" si="7"/>
        <v>0</v>
      </c>
      <c r="BI98" s="172">
        <f t="shared" si="8"/>
        <v>0</v>
      </c>
      <c r="BJ98" s="15" t="s">
        <v>9</v>
      </c>
      <c r="BK98" s="172">
        <f t="shared" si="9"/>
        <v>0</v>
      </c>
      <c r="BL98" s="15" t="s">
        <v>139</v>
      </c>
      <c r="BM98" s="15" t="s">
        <v>467</v>
      </c>
    </row>
    <row r="99" spans="2:65" s="1" customFormat="1" ht="22.5" customHeight="1" x14ac:dyDescent="0.3">
      <c r="B99" s="160"/>
      <c r="C99" s="173" t="s">
        <v>185</v>
      </c>
      <c r="D99" s="173" t="s">
        <v>194</v>
      </c>
      <c r="E99" s="174" t="s">
        <v>468</v>
      </c>
      <c r="F99" s="175" t="s">
        <v>469</v>
      </c>
      <c r="G99" s="176" t="s">
        <v>412</v>
      </c>
      <c r="H99" s="177">
        <v>2.448</v>
      </c>
      <c r="I99" s="178"/>
      <c r="J99" s="179">
        <f t="shared" si="0"/>
        <v>0</v>
      </c>
      <c r="K99" s="175" t="s">
        <v>138</v>
      </c>
      <c r="L99" s="180"/>
      <c r="M99" s="181" t="s">
        <v>3</v>
      </c>
      <c r="N99" s="182" t="s">
        <v>46</v>
      </c>
      <c r="O99" s="33"/>
      <c r="P99" s="170">
        <f t="shared" si="1"/>
        <v>0</v>
      </c>
      <c r="Q99" s="170">
        <v>1E-3</v>
      </c>
      <c r="R99" s="170">
        <f t="shared" si="2"/>
        <v>2.4480000000000001E-3</v>
      </c>
      <c r="S99" s="170">
        <v>0</v>
      </c>
      <c r="T99" s="171">
        <f t="shared" si="3"/>
        <v>0</v>
      </c>
      <c r="AR99" s="15" t="s">
        <v>163</v>
      </c>
      <c r="AT99" s="15" t="s">
        <v>194</v>
      </c>
      <c r="AU99" s="15" t="s">
        <v>83</v>
      </c>
      <c r="AY99" s="15" t="s">
        <v>132</v>
      </c>
      <c r="BE99" s="172">
        <f t="shared" si="4"/>
        <v>0</v>
      </c>
      <c r="BF99" s="172">
        <f t="shared" si="5"/>
        <v>0</v>
      </c>
      <c r="BG99" s="172">
        <f t="shared" si="6"/>
        <v>0</v>
      </c>
      <c r="BH99" s="172">
        <f t="shared" si="7"/>
        <v>0</v>
      </c>
      <c r="BI99" s="172">
        <f t="shared" si="8"/>
        <v>0</v>
      </c>
      <c r="BJ99" s="15" t="s">
        <v>9</v>
      </c>
      <c r="BK99" s="172">
        <f t="shared" si="9"/>
        <v>0</v>
      </c>
      <c r="BL99" s="15" t="s">
        <v>139</v>
      </c>
      <c r="BM99" s="15" t="s">
        <v>470</v>
      </c>
    </row>
    <row r="100" spans="2:65" s="11" customFormat="1" x14ac:dyDescent="0.3">
      <c r="B100" s="183"/>
      <c r="D100" s="184" t="s">
        <v>360</v>
      </c>
      <c r="F100" s="185" t="s">
        <v>471</v>
      </c>
      <c r="H100" s="186">
        <v>2.448</v>
      </c>
      <c r="I100" s="187"/>
      <c r="L100" s="183"/>
      <c r="M100" s="188"/>
      <c r="N100" s="189"/>
      <c r="O100" s="189"/>
      <c r="P100" s="189"/>
      <c r="Q100" s="189"/>
      <c r="R100" s="189"/>
      <c r="S100" s="189"/>
      <c r="T100" s="190"/>
      <c r="AT100" s="191" t="s">
        <v>360</v>
      </c>
      <c r="AU100" s="191" t="s">
        <v>83</v>
      </c>
      <c r="AV100" s="11" t="s">
        <v>83</v>
      </c>
      <c r="AW100" s="11" t="s">
        <v>4</v>
      </c>
      <c r="AX100" s="11" t="s">
        <v>9</v>
      </c>
      <c r="AY100" s="191" t="s">
        <v>132</v>
      </c>
    </row>
    <row r="101" spans="2:65" s="1" customFormat="1" ht="22.5" customHeight="1" x14ac:dyDescent="0.3">
      <c r="B101" s="160"/>
      <c r="C101" s="161" t="s">
        <v>190</v>
      </c>
      <c r="D101" s="161" t="s">
        <v>134</v>
      </c>
      <c r="E101" s="162" t="s">
        <v>180</v>
      </c>
      <c r="F101" s="163" t="s">
        <v>181</v>
      </c>
      <c r="G101" s="164" t="s">
        <v>182</v>
      </c>
      <c r="H101" s="165">
        <v>281.7</v>
      </c>
      <c r="I101" s="166"/>
      <c r="J101" s="167">
        <f>ROUND(I101*H101,0)</f>
        <v>0</v>
      </c>
      <c r="K101" s="163" t="s">
        <v>138</v>
      </c>
      <c r="L101" s="32"/>
      <c r="M101" s="168" t="s">
        <v>3</v>
      </c>
      <c r="N101" s="169" t="s">
        <v>46</v>
      </c>
      <c r="O101" s="33"/>
      <c r="P101" s="170">
        <f>O101*H101</f>
        <v>0</v>
      </c>
      <c r="Q101" s="170">
        <v>0</v>
      </c>
      <c r="R101" s="170">
        <f>Q101*H101</f>
        <v>0</v>
      </c>
      <c r="S101" s="170">
        <v>0</v>
      </c>
      <c r="T101" s="171">
        <f>S101*H101</f>
        <v>0</v>
      </c>
      <c r="AR101" s="15" t="s">
        <v>139</v>
      </c>
      <c r="AT101" s="15" t="s">
        <v>134</v>
      </c>
      <c r="AU101" s="15" t="s">
        <v>83</v>
      </c>
      <c r="AY101" s="15" t="s">
        <v>132</v>
      </c>
      <c r="BE101" s="172">
        <f>IF(N101="základní",J101,0)</f>
        <v>0</v>
      </c>
      <c r="BF101" s="172">
        <f>IF(N101="snížená",J101,0)</f>
        <v>0</v>
      </c>
      <c r="BG101" s="172">
        <f>IF(N101="zákl. přenesená",J101,0)</f>
        <v>0</v>
      </c>
      <c r="BH101" s="172">
        <f>IF(N101="sníž. přenesená",J101,0)</f>
        <v>0</v>
      </c>
      <c r="BI101" s="172">
        <f>IF(N101="nulová",J101,0)</f>
        <v>0</v>
      </c>
      <c r="BJ101" s="15" t="s">
        <v>9</v>
      </c>
      <c r="BK101" s="172">
        <f>ROUND(I101*H101,0)</f>
        <v>0</v>
      </c>
      <c r="BL101" s="15" t="s">
        <v>139</v>
      </c>
      <c r="BM101" s="15" t="s">
        <v>472</v>
      </c>
    </row>
    <row r="102" spans="2:65" s="10" customFormat="1" ht="29.85" customHeight="1" x14ac:dyDescent="0.3">
      <c r="B102" s="146"/>
      <c r="D102" s="157" t="s">
        <v>74</v>
      </c>
      <c r="E102" s="158" t="s">
        <v>151</v>
      </c>
      <c r="F102" s="158" t="s">
        <v>473</v>
      </c>
      <c r="I102" s="149"/>
      <c r="J102" s="159">
        <f>BK102</f>
        <v>0</v>
      </c>
      <c r="L102" s="146"/>
      <c r="M102" s="151"/>
      <c r="N102" s="152"/>
      <c r="O102" s="152"/>
      <c r="P102" s="153">
        <f>SUM(P103:P110)</f>
        <v>0</v>
      </c>
      <c r="Q102" s="152"/>
      <c r="R102" s="153">
        <f>SUM(R103:R110)</f>
        <v>7.4649999999999999</v>
      </c>
      <c r="S102" s="152"/>
      <c r="T102" s="154">
        <f>SUM(T103:T110)</f>
        <v>0</v>
      </c>
      <c r="AR102" s="147" t="s">
        <v>9</v>
      </c>
      <c r="AT102" s="155" t="s">
        <v>74</v>
      </c>
      <c r="AU102" s="155" t="s">
        <v>9</v>
      </c>
      <c r="AY102" s="147" t="s">
        <v>132</v>
      </c>
      <c r="BK102" s="156">
        <f>SUM(BK103:BK110)</f>
        <v>0</v>
      </c>
    </row>
    <row r="103" spans="2:65" s="1" customFormat="1" ht="57" customHeight="1" x14ac:dyDescent="0.3">
      <c r="B103" s="160"/>
      <c r="C103" s="161" t="s">
        <v>10</v>
      </c>
      <c r="D103" s="161" t="s">
        <v>134</v>
      </c>
      <c r="E103" s="162" t="s">
        <v>474</v>
      </c>
      <c r="F103" s="163" t="s">
        <v>475</v>
      </c>
      <c r="G103" s="164" t="s">
        <v>182</v>
      </c>
      <c r="H103" s="165">
        <v>281.7</v>
      </c>
      <c r="I103" s="166"/>
      <c r="J103" s="167">
        <f t="shared" ref="J103:J110" si="10">ROUND(I103*H103,0)</f>
        <v>0</v>
      </c>
      <c r="K103" s="163" t="s">
        <v>138</v>
      </c>
      <c r="L103" s="32"/>
      <c r="M103" s="168" t="s">
        <v>3</v>
      </c>
      <c r="N103" s="169" t="s">
        <v>46</v>
      </c>
      <c r="O103" s="33"/>
      <c r="P103" s="170">
        <f t="shared" ref="P103:P110" si="11">O103*H103</f>
        <v>0</v>
      </c>
      <c r="Q103" s="170">
        <v>0</v>
      </c>
      <c r="R103" s="170">
        <f t="shared" ref="R103:R110" si="12">Q103*H103</f>
        <v>0</v>
      </c>
      <c r="S103" s="170">
        <v>0</v>
      </c>
      <c r="T103" s="171">
        <f t="shared" ref="T103:T110" si="13">S103*H103</f>
        <v>0</v>
      </c>
      <c r="AR103" s="15" t="s">
        <v>139</v>
      </c>
      <c r="AT103" s="15" t="s">
        <v>134</v>
      </c>
      <c r="AU103" s="15" t="s">
        <v>83</v>
      </c>
      <c r="AY103" s="15" t="s">
        <v>132</v>
      </c>
      <c r="BE103" s="172">
        <f t="shared" ref="BE103:BE110" si="14">IF(N103="základní",J103,0)</f>
        <v>0</v>
      </c>
      <c r="BF103" s="172">
        <f t="shared" ref="BF103:BF110" si="15">IF(N103="snížená",J103,0)</f>
        <v>0</v>
      </c>
      <c r="BG103" s="172">
        <f t="shared" ref="BG103:BG110" si="16">IF(N103="zákl. přenesená",J103,0)</f>
        <v>0</v>
      </c>
      <c r="BH103" s="172">
        <f t="shared" ref="BH103:BH110" si="17">IF(N103="sníž. přenesená",J103,0)</f>
        <v>0</v>
      </c>
      <c r="BI103" s="172">
        <f t="shared" ref="BI103:BI110" si="18">IF(N103="nulová",J103,0)</f>
        <v>0</v>
      </c>
      <c r="BJ103" s="15" t="s">
        <v>9</v>
      </c>
      <c r="BK103" s="172">
        <f t="shared" ref="BK103:BK110" si="19">ROUND(I103*H103,0)</f>
        <v>0</v>
      </c>
      <c r="BL103" s="15" t="s">
        <v>139</v>
      </c>
      <c r="BM103" s="15" t="s">
        <v>476</v>
      </c>
    </row>
    <row r="104" spans="2:65" s="1" customFormat="1" ht="22.5" customHeight="1" x14ac:dyDescent="0.3">
      <c r="B104" s="160"/>
      <c r="C104" s="173" t="s">
        <v>198</v>
      </c>
      <c r="D104" s="173" t="s">
        <v>194</v>
      </c>
      <c r="E104" s="174" t="s">
        <v>477</v>
      </c>
      <c r="F104" s="175" t="s">
        <v>478</v>
      </c>
      <c r="G104" s="176" t="s">
        <v>177</v>
      </c>
      <c r="H104" s="177">
        <v>7.4649999999999999</v>
      </c>
      <c r="I104" s="178"/>
      <c r="J104" s="179">
        <f t="shared" si="10"/>
        <v>0</v>
      </c>
      <c r="K104" s="175" t="s">
        <v>138</v>
      </c>
      <c r="L104" s="180"/>
      <c r="M104" s="181" t="s">
        <v>3</v>
      </c>
      <c r="N104" s="182" t="s">
        <v>46</v>
      </c>
      <c r="O104" s="33"/>
      <c r="P104" s="170">
        <f t="shared" si="11"/>
        <v>0</v>
      </c>
      <c r="Q104" s="170">
        <v>1</v>
      </c>
      <c r="R104" s="170">
        <f t="shared" si="12"/>
        <v>7.4649999999999999</v>
      </c>
      <c r="S104" s="170">
        <v>0</v>
      </c>
      <c r="T104" s="171">
        <f t="shared" si="13"/>
        <v>0</v>
      </c>
      <c r="AR104" s="15" t="s">
        <v>163</v>
      </c>
      <c r="AT104" s="15" t="s">
        <v>194</v>
      </c>
      <c r="AU104" s="15" t="s">
        <v>83</v>
      </c>
      <c r="AY104" s="15" t="s">
        <v>132</v>
      </c>
      <c r="BE104" s="172">
        <f t="shared" si="14"/>
        <v>0</v>
      </c>
      <c r="BF104" s="172">
        <f t="shared" si="15"/>
        <v>0</v>
      </c>
      <c r="BG104" s="172">
        <f t="shared" si="16"/>
        <v>0</v>
      </c>
      <c r="BH104" s="172">
        <f t="shared" si="17"/>
        <v>0</v>
      </c>
      <c r="BI104" s="172">
        <f t="shared" si="18"/>
        <v>0</v>
      </c>
      <c r="BJ104" s="15" t="s">
        <v>9</v>
      </c>
      <c r="BK104" s="172">
        <f t="shared" si="19"/>
        <v>0</v>
      </c>
      <c r="BL104" s="15" t="s">
        <v>139</v>
      </c>
      <c r="BM104" s="15" t="s">
        <v>479</v>
      </c>
    </row>
    <row r="105" spans="2:65" s="1" customFormat="1" ht="22.5" customHeight="1" x14ac:dyDescent="0.3">
      <c r="B105" s="160"/>
      <c r="C105" s="161" t="s">
        <v>202</v>
      </c>
      <c r="D105" s="161" t="s">
        <v>134</v>
      </c>
      <c r="E105" s="162" t="s">
        <v>480</v>
      </c>
      <c r="F105" s="163" t="s">
        <v>481</v>
      </c>
      <c r="G105" s="164" t="s">
        <v>182</v>
      </c>
      <c r="H105" s="165">
        <v>281.7</v>
      </c>
      <c r="I105" s="166"/>
      <c r="J105" s="167">
        <f t="shared" si="10"/>
        <v>0</v>
      </c>
      <c r="K105" s="163" t="s">
        <v>138</v>
      </c>
      <c r="L105" s="32"/>
      <c r="M105" s="168" t="s">
        <v>3</v>
      </c>
      <c r="N105" s="169" t="s">
        <v>46</v>
      </c>
      <c r="O105" s="33"/>
      <c r="P105" s="170">
        <f t="shared" si="11"/>
        <v>0</v>
      </c>
      <c r="Q105" s="170">
        <v>0</v>
      </c>
      <c r="R105" s="170">
        <f t="shared" si="12"/>
        <v>0</v>
      </c>
      <c r="S105" s="170">
        <v>0</v>
      </c>
      <c r="T105" s="171">
        <f t="shared" si="13"/>
        <v>0</v>
      </c>
      <c r="AR105" s="15" t="s">
        <v>139</v>
      </c>
      <c r="AT105" s="15" t="s">
        <v>134</v>
      </c>
      <c r="AU105" s="15" t="s">
        <v>83</v>
      </c>
      <c r="AY105" s="15" t="s">
        <v>132</v>
      </c>
      <c r="BE105" s="172">
        <f t="shared" si="14"/>
        <v>0</v>
      </c>
      <c r="BF105" s="172">
        <f t="shared" si="15"/>
        <v>0</v>
      </c>
      <c r="BG105" s="172">
        <f t="shared" si="16"/>
        <v>0</v>
      </c>
      <c r="BH105" s="172">
        <f t="shared" si="17"/>
        <v>0</v>
      </c>
      <c r="BI105" s="172">
        <f t="shared" si="18"/>
        <v>0</v>
      </c>
      <c r="BJ105" s="15" t="s">
        <v>9</v>
      </c>
      <c r="BK105" s="172">
        <f t="shared" si="19"/>
        <v>0</v>
      </c>
      <c r="BL105" s="15" t="s">
        <v>139</v>
      </c>
      <c r="BM105" s="15" t="s">
        <v>482</v>
      </c>
    </row>
    <row r="106" spans="2:65" s="1" customFormat="1" ht="31.5" customHeight="1" x14ac:dyDescent="0.3">
      <c r="B106" s="160"/>
      <c r="C106" s="161" t="s">
        <v>206</v>
      </c>
      <c r="D106" s="161" t="s">
        <v>134</v>
      </c>
      <c r="E106" s="162" t="s">
        <v>483</v>
      </c>
      <c r="F106" s="163" t="s">
        <v>484</v>
      </c>
      <c r="G106" s="164" t="s">
        <v>182</v>
      </c>
      <c r="H106" s="165">
        <v>281.7</v>
      </c>
      <c r="I106" s="166"/>
      <c r="J106" s="167">
        <f t="shared" si="10"/>
        <v>0</v>
      </c>
      <c r="K106" s="163" t="s">
        <v>138</v>
      </c>
      <c r="L106" s="32"/>
      <c r="M106" s="168" t="s">
        <v>3</v>
      </c>
      <c r="N106" s="169" t="s">
        <v>46</v>
      </c>
      <c r="O106" s="33"/>
      <c r="P106" s="170">
        <f t="shared" si="11"/>
        <v>0</v>
      </c>
      <c r="Q106" s="170">
        <v>0</v>
      </c>
      <c r="R106" s="170">
        <f t="shared" si="12"/>
        <v>0</v>
      </c>
      <c r="S106" s="170">
        <v>0</v>
      </c>
      <c r="T106" s="171">
        <f t="shared" si="13"/>
        <v>0</v>
      </c>
      <c r="AR106" s="15" t="s">
        <v>139</v>
      </c>
      <c r="AT106" s="15" t="s">
        <v>134</v>
      </c>
      <c r="AU106" s="15" t="s">
        <v>83</v>
      </c>
      <c r="AY106" s="15" t="s">
        <v>132</v>
      </c>
      <c r="BE106" s="172">
        <f t="shared" si="14"/>
        <v>0</v>
      </c>
      <c r="BF106" s="172">
        <f t="shared" si="15"/>
        <v>0</v>
      </c>
      <c r="BG106" s="172">
        <f t="shared" si="16"/>
        <v>0</v>
      </c>
      <c r="BH106" s="172">
        <f t="shared" si="17"/>
        <v>0</v>
      </c>
      <c r="BI106" s="172">
        <f t="shared" si="18"/>
        <v>0</v>
      </c>
      <c r="BJ106" s="15" t="s">
        <v>9</v>
      </c>
      <c r="BK106" s="172">
        <f t="shared" si="19"/>
        <v>0</v>
      </c>
      <c r="BL106" s="15" t="s">
        <v>139</v>
      </c>
      <c r="BM106" s="15" t="s">
        <v>485</v>
      </c>
    </row>
    <row r="107" spans="2:65" s="1" customFormat="1" ht="31.5" customHeight="1" x14ac:dyDescent="0.3">
      <c r="B107" s="160"/>
      <c r="C107" s="161" t="s">
        <v>210</v>
      </c>
      <c r="D107" s="161" t="s">
        <v>134</v>
      </c>
      <c r="E107" s="162" t="s">
        <v>486</v>
      </c>
      <c r="F107" s="163" t="s">
        <v>487</v>
      </c>
      <c r="G107" s="164" t="s">
        <v>182</v>
      </c>
      <c r="H107" s="165">
        <v>281.7</v>
      </c>
      <c r="I107" s="166"/>
      <c r="J107" s="167">
        <f t="shared" si="10"/>
        <v>0</v>
      </c>
      <c r="K107" s="163" t="s">
        <v>138</v>
      </c>
      <c r="L107" s="32"/>
      <c r="M107" s="168" t="s">
        <v>3</v>
      </c>
      <c r="N107" s="169" t="s">
        <v>46</v>
      </c>
      <c r="O107" s="33"/>
      <c r="P107" s="170">
        <f t="shared" si="11"/>
        <v>0</v>
      </c>
      <c r="Q107" s="170">
        <v>0</v>
      </c>
      <c r="R107" s="170">
        <f t="shared" si="12"/>
        <v>0</v>
      </c>
      <c r="S107" s="170">
        <v>0</v>
      </c>
      <c r="T107" s="171">
        <f t="shared" si="13"/>
        <v>0</v>
      </c>
      <c r="AR107" s="15" t="s">
        <v>139</v>
      </c>
      <c r="AT107" s="15" t="s">
        <v>134</v>
      </c>
      <c r="AU107" s="15" t="s">
        <v>83</v>
      </c>
      <c r="AY107" s="15" t="s">
        <v>132</v>
      </c>
      <c r="BE107" s="172">
        <f t="shared" si="14"/>
        <v>0</v>
      </c>
      <c r="BF107" s="172">
        <f t="shared" si="15"/>
        <v>0</v>
      </c>
      <c r="BG107" s="172">
        <f t="shared" si="16"/>
        <v>0</v>
      </c>
      <c r="BH107" s="172">
        <f t="shared" si="17"/>
        <v>0</v>
      </c>
      <c r="BI107" s="172">
        <f t="shared" si="18"/>
        <v>0</v>
      </c>
      <c r="BJ107" s="15" t="s">
        <v>9</v>
      </c>
      <c r="BK107" s="172">
        <f t="shared" si="19"/>
        <v>0</v>
      </c>
      <c r="BL107" s="15" t="s">
        <v>139</v>
      </c>
      <c r="BM107" s="15" t="s">
        <v>488</v>
      </c>
    </row>
    <row r="108" spans="2:65" s="1" customFormat="1" ht="22.5" customHeight="1" x14ac:dyDescent="0.3">
      <c r="B108" s="160"/>
      <c r="C108" s="161" t="s">
        <v>214</v>
      </c>
      <c r="D108" s="161" t="s">
        <v>134</v>
      </c>
      <c r="E108" s="162" t="s">
        <v>489</v>
      </c>
      <c r="F108" s="163" t="s">
        <v>490</v>
      </c>
      <c r="G108" s="164" t="s">
        <v>182</v>
      </c>
      <c r="H108" s="165">
        <v>281.7</v>
      </c>
      <c r="I108" s="166"/>
      <c r="J108" s="167">
        <f t="shared" si="10"/>
        <v>0</v>
      </c>
      <c r="K108" s="163" t="s">
        <v>138</v>
      </c>
      <c r="L108" s="32"/>
      <c r="M108" s="168" t="s">
        <v>3</v>
      </c>
      <c r="N108" s="169" t="s">
        <v>46</v>
      </c>
      <c r="O108" s="33"/>
      <c r="P108" s="170">
        <f t="shared" si="11"/>
        <v>0</v>
      </c>
      <c r="Q108" s="170">
        <v>0</v>
      </c>
      <c r="R108" s="170">
        <f t="shared" si="12"/>
        <v>0</v>
      </c>
      <c r="S108" s="170">
        <v>0</v>
      </c>
      <c r="T108" s="171">
        <f t="shared" si="13"/>
        <v>0</v>
      </c>
      <c r="AR108" s="15" t="s">
        <v>139</v>
      </c>
      <c r="AT108" s="15" t="s">
        <v>134</v>
      </c>
      <c r="AU108" s="15" t="s">
        <v>83</v>
      </c>
      <c r="AY108" s="15" t="s">
        <v>132</v>
      </c>
      <c r="BE108" s="172">
        <f t="shared" si="14"/>
        <v>0</v>
      </c>
      <c r="BF108" s="172">
        <f t="shared" si="15"/>
        <v>0</v>
      </c>
      <c r="BG108" s="172">
        <f t="shared" si="16"/>
        <v>0</v>
      </c>
      <c r="BH108" s="172">
        <f t="shared" si="17"/>
        <v>0</v>
      </c>
      <c r="BI108" s="172">
        <f t="shared" si="18"/>
        <v>0</v>
      </c>
      <c r="BJ108" s="15" t="s">
        <v>9</v>
      </c>
      <c r="BK108" s="172">
        <f t="shared" si="19"/>
        <v>0</v>
      </c>
      <c r="BL108" s="15" t="s">
        <v>139</v>
      </c>
      <c r="BM108" s="15" t="s">
        <v>491</v>
      </c>
    </row>
    <row r="109" spans="2:65" s="1" customFormat="1" ht="22.5" customHeight="1" x14ac:dyDescent="0.3">
      <c r="B109" s="160"/>
      <c r="C109" s="161" t="s">
        <v>8</v>
      </c>
      <c r="D109" s="161" t="s">
        <v>134</v>
      </c>
      <c r="E109" s="162" t="s">
        <v>492</v>
      </c>
      <c r="F109" s="163" t="s">
        <v>493</v>
      </c>
      <c r="G109" s="164" t="s">
        <v>182</v>
      </c>
      <c r="H109" s="165">
        <v>281.7</v>
      </c>
      <c r="I109" s="166"/>
      <c r="J109" s="167">
        <f t="shared" si="10"/>
        <v>0</v>
      </c>
      <c r="K109" s="163" t="s">
        <v>138</v>
      </c>
      <c r="L109" s="32"/>
      <c r="M109" s="168" t="s">
        <v>3</v>
      </c>
      <c r="N109" s="169" t="s">
        <v>46</v>
      </c>
      <c r="O109" s="33"/>
      <c r="P109" s="170">
        <f t="shared" si="11"/>
        <v>0</v>
      </c>
      <c r="Q109" s="170">
        <v>0</v>
      </c>
      <c r="R109" s="170">
        <f t="shared" si="12"/>
        <v>0</v>
      </c>
      <c r="S109" s="170">
        <v>0</v>
      </c>
      <c r="T109" s="171">
        <f t="shared" si="13"/>
        <v>0</v>
      </c>
      <c r="AR109" s="15" t="s">
        <v>139</v>
      </c>
      <c r="AT109" s="15" t="s">
        <v>134</v>
      </c>
      <c r="AU109" s="15" t="s">
        <v>83</v>
      </c>
      <c r="AY109" s="15" t="s">
        <v>132</v>
      </c>
      <c r="BE109" s="172">
        <f t="shared" si="14"/>
        <v>0</v>
      </c>
      <c r="BF109" s="172">
        <f t="shared" si="15"/>
        <v>0</v>
      </c>
      <c r="BG109" s="172">
        <f t="shared" si="16"/>
        <v>0</v>
      </c>
      <c r="BH109" s="172">
        <f t="shared" si="17"/>
        <v>0</v>
      </c>
      <c r="BI109" s="172">
        <f t="shared" si="18"/>
        <v>0</v>
      </c>
      <c r="BJ109" s="15" t="s">
        <v>9</v>
      </c>
      <c r="BK109" s="172">
        <f t="shared" si="19"/>
        <v>0</v>
      </c>
      <c r="BL109" s="15" t="s">
        <v>139</v>
      </c>
      <c r="BM109" s="15" t="s">
        <v>494</v>
      </c>
    </row>
    <row r="110" spans="2:65" s="1" customFormat="1" ht="31.5" customHeight="1" x14ac:dyDescent="0.3">
      <c r="B110" s="160"/>
      <c r="C110" s="161" t="s">
        <v>221</v>
      </c>
      <c r="D110" s="161" t="s">
        <v>134</v>
      </c>
      <c r="E110" s="162" t="s">
        <v>495</v>
      </c>
      <c r="F110" s="163" t="s">
        <v>496</v>
      </c>
      <c r="G110" s="164" t="s">
        <v>182</v>
      </c>
      <c r="H110" s="165">
        <v>281.7</v>
      </c>
      <c r="I110" s="166"/>
      <c r="J110" s="167">
        <f t="shared" si="10"/>
        <v>0</v>
      </c>
      <c r="K110" s="163" t="s">
        <v>138</v>
      </c>
      <c r="L110" s="32"/>
      <c r="M110" s="168" t="s">
        <v>3</v>
      </c>
      <c r="N110" s="169" t="s">
        <v>46</v>
      </c>
      <c r="O110" s="33"/>
      <c r="P110" s="170">
        <f t="shared" si="11"/>
        <v>0</v>
      </c>
      <c r="Q110" s="170">
        <v>0</v>
      </c>
      <c r="R110" s="170">
        <f t="shared" si="12"/>
        <v>0</v>
      </c>
      <c r="S110" s="170">
        <v>0</v>
      </c>
      <c r="T110" s="171">
        <f t="shared" si="13"/>
        <v>0</v>
      </c>
      <c r="AR110" s="15" t="s">
        <v>139</v>
      </c>
      <c r="AT110" s="15" t="s">
        <v>134</v>
      </c>
      <c r="AU110" s="15" t="s">
        <v>83</v>
      </c>
      <c r="AY110" s="15" t="s">
        <v>132</v>
      </c>
      <c r="BE110" s="172">
        <f t="shared" si="14"/>
        <v>0</v>
      </c>
      <c r="BF110" s="172">
        <f t="shared" si="15"/>
        <v>0</v>
      </c>
      <c r="BG110" s="172">
        <f t="shared" si="16"/>
        <v>0</v>
      </c>
      <c r="BH110" s="172">
        <f t="shared" si="17"/>
        <v>0</v>
      </c>
      <c r="BI110" s="172">
        <f t="shared" si="18"/>
        <v>0</v>
      </c>
      <c r="BJ110" s="15" t="s">
        <v>9</v>
      </c>
      <c r="BK110" s="172">
        <f t="shared" si="19"/>
        <v>0</v>
      </c>
      <c r="BL110" s="15" t="s">
        <v>139</v>
      </c>
      <c r="BM110" s="15" t="s">
        <v>497</v>
      </c>
    </row>
    <row r="111" spans="2:65" s="10" customFormat="1" ht="29.85" customHeight="1" x14ac:dyDescent="0.3">
      <c r="B111" s="146"/>
      <c r="D111" s="157" t="s">
        <v>74</v>
      </c>
      <c r="E111" s="158" t="s">
        <v>167</v>
      </c>
      <c r="F111" s="158" t="s">
        <v>295</v>
      </c>
      <c r="I111" s="149"/>
      <c r="J111" s="159">
        <f>BK111</f>
        <v>0</v>
      </c>
      <c r="L111" s="146"/>
      <c r="M111" s="151"/>
      <c r="N111" s="152"/>
      <c r="O111" s="152"/>
      <c r="P111" s="153">
        <f>SUM(P112:P116)</f>
        <v>0</v>
      </c>
      <c r="Q111" s="152"/>
      <c r="R111" s="153">
        <f>SUM(R112:R116)</f>
        <v>14.242230000000001</v>
      </c>
      <c r="S111" s="152"/>
      <c r="T111" s="154">
        <f>SUM(T112:T116)</f>
        <v>0</v>
      </c>
      <c r="AR111" s="147" t="s">
        <v>9</v>
      </c>
      <c r="AT111" s="155" t="s">
        <v>74</v>
      </c>
      <c r="AU111" s="155" t="s">
        <v>9</v>
      </c>
      <c r="AY111" s="147" t="s">
        <v>132</v>
      </c>
      <c r="BK111" s="156">
        <f>SUM(BK112:BK116)</f>
        <v>0</v>
      </c>
    </row>
    <row r="112" spans="2:65" s="1" customFormat="1" ht="22.5" customHeight="1" x14ac:dyDescent="0.3">
      <c r="B112" s="160"/>
      <c r="C112" s="161" t="s">
        <v>225</v>
      </c>
      <c r="D112" s="161" t="s">
        <v>134</v>
      </c>
      <c r="E112" s="162" t="s">
        <v>498</v>
      </c>
      <c r="F112" s="163" t="s">
        <v>499</v>
      </c>
      <c r="G112" s="164" t="s">
        <v>500</v>
      </c>
      <c r="H112" s="165">
        <v>1</v>
      </c>
      <c r="I112" s="166"/>
      <c r="J112" s="167">
        <f>ROUND(I112*H112,0)</f>
        <v>0</v>
      </c>
      <c r="K112" s="163" t="s">
        <v>3</v>
      </c>
      <c r="L112" s="32"/>
      <c r="M112" s="168" t="s">
        <v>3</v>
      </c>
      <c r="N112" s="169" t="s">
        <v>46</v>
      </c>
      <c r="O112" s="33"/>
      <c r="P112" s="170">
        <f>O112*H112</f>
        <v>0</v>
      </c>
      <c r="Q112" s="170">
        <v>0</v>
      </c>
      <c r="R112" s="170">
        <f>Q112*H112</f>
        <v>0</v>
      </c>
      <c r="S112" s="170">
        <v>0</v>
      </c>
      <c r="T112" s="171">
        <f>S112*H112</f>
        <v>0</v>
      </c>
      <c r="AR112" s="15" t="s">
        <v>139</v>
      </c>
      <c r="AT112" s="15" t="s">
        <v>134</v>
      </c>
      <c r="AU112" s="15" t="s">
        <v>83</v>
      </c>
      <c r="AY112" s="15" t="s">
        <v>132</v>
      </c>
      <c r="BE112" s="172">
        <f>IF(N112="základní",J112,0)</f>
        <v>0</v>
      </c>
      <c r="BF112" s="172">
        <f>IF(N112="snížená",J112,0)</f>
        <v>0</v>
      </c>
      <c r="BG112" s="172">
        <f>IF(N112="zákl. přenesená",J112,0)</f>
        <v>0</v>
      </c>
      <c r="BH112" s="172">
        <f>IF(N112="sníž. přenesená",J112,0)</f>
        <v>0</v>
      </c>
      <c r="BI112" s="172">
        <f>IF(N112="nulová",J112,0)</f>
        <v>0</v>
      </c>
      <c r="BJ112" s="15" t="s">
        <v>9</v>
      </c>
      <c r="BK112" s="172">
        <f>ROUND(I112*H112,0)</f>
        <v>0</v>
      </c>
      <c r="BL112" s="15" t="s">
        <v>139</v>
      </c>
      <c r="BM112" s="15" t="s">
        <v>501</v>
      </c>
    </row>
    <row r="113" spans="2:65" s="1" customFormat="1" ht="22.5" customHeight="1" x14ac:dyDescent="0.3">
      <c r="B113" s="160"/>
      <c r="C113" s="161" t="s">
        <v>229</v>
      </c>
      <c r="D113" s="161" t="s">
        <v>134</v>
      </c>
      <c r="E113" s="162" t="s">
        <v>502</v>
      </c>
      <c r="F113" s="163" t="s">
        <v>503</v>
      </c>
      <c r="G113" s="164" t="s">
        <v>500</v>
      </c>
      <c r="H113" s="165">
        <v>1</v>
      </c>
      <c r="I113" s="166"/>
      <c r="J113" s="167">
        <f>ROUND(I113*H113,0)</f>
        <v>0</v>
      </c>
      <c r="K113" s="163" t="s">
        <v>3</v>
      </c>
      <c r="L113" s="32"/>
      <c r="M113" s="168" t="s">
        <v>3</v>
      </c>
      <c r="N113" s="169" t="s">
        <v>46</v>
      </c>
      <c r="O113" s="33"/>
      <c r="P113" s="170">
        <f>O113*H113</f>
        <v>0</v>
      </c>
      <c r="Q113" s="170">
        <v>0</v>
      </c>
      <c r="R113" s="170">
        <f>Q113*H113</f>
        <v>0</v>
      </c>
      <c r="S113" s="170">
        <v>0</v>
      </c>
      <c r="T113" s="171">
        <f>S113*H113</f>
        <v>0</v>
      </c>
      <c r="AR113" s="15" t="s">
        <v>139</v>
      </c>
      <c r="AT113" s="15" t="s">
        <v>134</v>
      </c>
      <c r="AU113" s="15" t="s">
        <v>83</v>
      </c>
      <c r="AY113" s="15" t="s">
        <v>132</v>
      </c>
      <c r="BE113" s="172">
        <f>IF(N113="základní",J113,0)</f>
        <v>0</v>
      </c>
      <c r="BF113" s="172">
        <f>IF(N113="snížená",J113,0)</f>
        <v>0</v>
      </c>
      <c r="BG113" s="172">
        <f>IF(N113="zákl. přenesená",J113,0)</f>
        <v>0</v>
      </c>
      <c r="BH113" s="172">
        <f>IF(N113="sníž. přenesená",J113,0)</f>
        <v>0</v>
      </c>
      <c r="BI113" s="172">
        <f>IF(N113="nulová",J113,0)</f>
        <v>0</v>
      </c>
      <c r="BJ113" s="15" t="s">
        <v>9</v>
      </c>
      <c r="BK113" s="172">
        <f>ROUND(I113*H113,0)</f>
        <v>0</v>
      </c>
      <c r="BL113" s="15" t="s">
        <v>139</v>
      </c>
      <c r="BM113" s="15" t="s">
        <v>504</v>
      </c>
    </row>
    <row r="114" spans="2:65" s="1" customFormat="1" ht="44.25" customHeight="1" x14ac:dyDescent="0.3">
      <c r="B114" s="160"/>
      <c r="C114" s="161" t="s">
        <v>233</v>
      </c>
      <c r="D114" s="161" t="s">
        <v>134</v>
      </c>
      <c r="E114" s="162" t="s">
        <v>505</v>
      </c>
      <c r="F114" s="163" t="s">
        <v>506</v>
      </c>
      <c r="G114" s="164" t="s">
        <v>188</v>
      </c>
      <c r="H114" s="165">
        <v>59.95</v>
      </c>
      <c r="I114" s="166"/>
      <c r="J114" s="167">
        <f>ROUND(I114*H114,0)</f>
        <v>0</v>
      </c>
      <c r="K114" s="163" t="s">
        <v>138</v>
      </c>
      <c r="L114" s="32"/>
      <c r="M114" s="168" t="s">
        <v>3</v>
      </c>
      <c r="N114" s="169" t="s">
        <v>46</v>
      </c>
      <c r="O114" s="33"/>
      <c r="P114" s="170">
        <f>O114*H114</f>
        <v>0</v>
      </c>
      <c r="Q114" s="170">
        <v>0.15540000000000001</v>
      </c>
      <c r="R114" s="170">
        <f>Q114*H114</f>
        <v>9.3162300000000009</v>
      </c>
      <c r="S114" s="170">
        <v>0</v>
      </c>
      <c r="T114" s="171">
        <f>S114*H114</f>
        <v>0</v>
      </c>
      <c r="AR114" s="15" t="s">
        <v>139</v>
      </c>
      <c r="AT114" s="15" t="s">
        <v>134</v>
      </c>
      <c r="AU114" s="15" t="s">
        <v>83</v>
      </c>
      <c r="AY114" s="15" t="s">
        <v>132</v>
      </c>
      <c r="BE114" s="172">
        <f>IF(N114="základní",J114,0)</f>
        <v>0</v>
      </c>
      <c r="BF114" s="172">
        <f>IF(N114="snížená",J114,0)</f>
        <v>0</v>
      </c>
      <c r="BG114" s="172">
        <f>IF(N114="zákl. přenesená",J114,0)</f>
        <v>0</v>
      </c>
      <c r="BH114" s="172">
        <f>IF(N114="sníž. přenesená",J114,0)</f>
        <v>0</v>
      </c>
      <c r="BI114" s="172">
        <f>IF(N114="nulová",J114,0)</f>
        <v>0</v>
      </c>
      <c r="BJ114" s="15" t="s">
        <v>9</v>
      </c>
      <c r="BK114" s="172">
        <f>ROUND(I114*H114,0)</f>
        <v>0</v>
      </c>
      <c r="BL114" s="15" t="s">
        <v>139</v>
      </c>
      <c r="BM114" s="15" t="s">
        <v>507</v>
      </c>
    </row>
    <row r="115" spans="2:65" s="1" customFormat="1" ht="22.5" customHeight="1" x14ac:dyDescent="0.3">
      <c r="B115" s="160"/>
      <c r="C115" s="173" t="s">
        <v>237</v>
      </c>
      <c r="D115" s="173" t="s">
        <v>194</v>
      </c>
      <c r="E115" s="174" t="s">
        <v>508</v>
      </c>
      <c r="F115" s="175" t="s">
        <v>509</v>
      </c>
      <c r="G115" s="176" t="s">
        <v>433</v>
      </c>
      <c r="H115" s="177">
        <v>60</v>
      </c>
      <c r="I115" s="178"/>
      <c r="J115" s="179">
        <f>ROUND(I115*H115,0)</f>
        <v>0</v>
      </c>
      <c r="K115" s="175" t="s">
        <v>138</v>
      </c>
      <c r="L115" s="180"/>
      <c r="M115" s="181" t="s">
        <v>3</v>
      </c>
      <c r="N115" s="182" t="s">
        <v>46</v>
      </c>
      <c r="O115" s="33"/>
      <c r="P115" s="170">
        <f>O115*H115</f>
        <v>0</v>
      </c>
      <c r="Q115" s="170">
        <v>8.2100000000000006E-2</v>
      </c>
      <c r="R115" s="170">
        <f>Q115*H115</f>
        <v>4.9260000000000002</v>
      </c>
      <c r="S115" s="170">
        <v>0</v>
      </c>
      <c r="T115" s="171">
        <f>S115*H115</f>
        <v>0</v>
      </c>
      <c r="AR115" s="15" t="s">
        <v>163</v>
      </c>
      <c r="AT115" s="15" t="s">
        <v>194</v>
      </c>
      <c r="AU115" s="15" t="s">
        <v>83</v>
      </c>
      <c r="AY115" s="15" t="s">
        <v>132</v>
      </c>
      <c r="BE115" s="172">
        <f>IF(N115="základní",J115,0)</f>
        <v>0</v>
      </c>
      <c r="BF115" s="172">
        <f>IF(N115="snížená",J115,0)</f>
        <v>0</v>
      </c>
      <c r="BG115" s="172">
        <f>IF(N115="zákl. přenesená",J115,0)</f>
        <v>0</v>
      </c>
      <c r="BH115" s="172">
        <f>IF(N115="sníž. přenesená",J115,0)</f>
        <v>0</v>
      </c>
      <c r="BI115" s="172">
        <f>IF(N115="nulová",J115,0)</f>
        <v>0</v>
      </c>
      <c r="BJ115" s="15" t="s">
        <v>9</v>
      </c>
      <c r="BK115" s="172">
        <f>ROUND(I115*H115,0)</f>
        <v>0</v>
      </c>
      <c r="BL115" s="15" t="s">
        <v>139</v>
      </c>
      <c r="BM115" s="15" t="s">
        <v>510</v>
      </c>
    </row>
    <row r="116" spans="2:65" s="1" customFormat="1" ht="22.5" customHeight="1" x14ac:dyDescent="0.3">
      <c r="B116" s="160"/>
      <c r="C116" s="161" t="s">
        <v>241</v>
      </c>
      <c r="D116" s="161" t="s">
        <v>134</v>
      </c>
      <c r="E116" s="162" t="s">
        <v>511</v>
      </c>
      <c r="F116" s="163" t="s">
        <v>512</v>
      </c>
      <c r="G116" s="164" t="s">
        <v>188</v>
      </c>
      <c r="H116" s="165">
        <v>107.5</v>
      </c>
      <c r="I116" s="166"/>
      <c r="J116" s="167">
        <f>ROUND(I116*H116,0)</f>
        <v>0</v>
      </c>
      <c r="K116" s="163" t="s">
        <v>138</v>
      </c>
      <c r="L116" s="32"/>
      <c r="M116" s="168" t="s">
        <v>3</v>
      </c>
      <c r="N116" s="169" t="s">
        <v>46</v>
      </c>
      <c r="O116" s="33"/>
      <c r="P116" s="170">
        <f>O116*H116</f>
        <v>0</v>
      </c>
      <c r="Q116" s="170">
        <v>0</v>
      </c>
      <c r="R116" s="170">
        <f>Q116*H116</f>
        <v>0</v>
      </c>
      <c r="S116" s="170">
        <v>0</v>
      </c>
      <c r="T116" s="171">
        <f>S116*H116</f>
        <v>0</v>
      </c>
      <c r="AR116" s="15" t="s">
        <v>139</v>
      </c>
      <c r="AT116" s="15" t="s">
        <v>134</v>
      </c>
      <c r="AU116" s="15" t="s">
        <v>83</v>
      </c>
      <c r="AY116" s="15" t="s">
        <v>132</v>
      </c>
      <c r="BE116" s="172">
        <f>IF(N116="základní",J116,0)</f>
        <v>0</v>
      </c>
      <c r="BF116" s="172">
        <f>IF(N116="snížená",J116,0)</f>
        <v>0</v>
      </c>
      <c r="BG116" s="172">
        <f>IF(N116="zákl. přenesená",J116,0)</f>
        <v>0</v>
      </c>
      <c r="BH116" s="172">
        <f>IF(N116="sníž. přenesená",J116,0)</f>
        <v>0</v>
      </c>
      <c r="BI116" s="172">
        <f>IF(N116="nulová",J116,0)</f>
        <v>0</v>
      </c>
      <c r="BJ116" s="15" t="s">
        <v>9</v>
      </c>
      <c r="BK116" s="172">
        <f>ROUND(I116*H116,0)</f>
        <v>0</v>
      </c>
      <c r="BL116" s="15" t="s">
        <v>139</v>
      </c>
      <c r="BM116" s="15" t="s">
        <v>513</v>
      </c>
    </row>
    <row r="117" spans="2:65" s="10" customFormat="1" ht="29.85" customHeight="1" x14ac:dyDescent="0.3">
      <c r="B117" s="146"/>
      <c r="D117" s="157" t="s">
        <v>74</v>
      </c>
      <c r="E117" s="158" t="s">
        <v>324</v>
      </c>
      <c r="F117" s="158" t="s">
        <v>325</v>
      </c>
      <c r="I117" s="149"/>
      <c r="J117" s="159">
        <f>BK117</f>
        <v>0</v>
      </c>
      <c r="L117" s="146"/>
      <c r="M117" s="151"/>
      <c r="N117" s="152"/>
      <c r="O117" s="152"/>
      <c r="P117" s="153">
        <f>SUM(P118:P121)</f>
        <v>0</v>
      </c>
      <c r="Q117" s="152"/>
      <c r="R117" s="153">
        <f>SUM(R118:R121)</f>
        <v>0</v>
      </c>
      <c r="S117" s="152"/>
      <c r="T117" s="154">
        <f>SUM(T118:T121)</f>
        <v>0</v>
      </c>
      <c r="AR117" s="147" t="s">
        <v>9</v>
      </c>
      <c r="AT117" s="155" t="s">
        <v>74</v>
      </c>
      <c r="AU117" s="155" t="s">
        <v>9</v>
      </c>
      <c r="AY117" s="147" t="s">
        <v>132</v>
      </c>
      <c r="BK117" s="156">
        <f>SUM(BK118:BK121)</f>
        <v>0</v>
      </c>
    </row>
    <row r="118" spans="2:65" s="1" customFormat="1" ht="31.5" customHeight="1" x14ac:dyDescent="0.3">
      <c r="B118" s="160"/>
      <c r="C118" s="161" t="s">
        <v>246</v>
      </c>
      <c r="D118" s="161" t="s">
        <v>134</v>
      </c>
      <c r="E118" s="162" t="s">
        <v>514</v>
      </c>
      <c r="F118" s="163" t="s">
        <v>515</v>
      </c>
      <c r="G118" s="164" t="s">
        <v>177</v>
      </c>
      <c r="H118" s="165">
        <v>241.43700000000001</v>
      </c>
      <c r="I118" s="166"/>
      <c r="J118" s="167">
        <f>ROUND(I118*H118,0)</f>
        <v>0</v>
      </c>
      <c r="K118" s="163" t="s">
        <v>138</v>
      </c>
      <c r="L118" s="32"/>
      <c r="M118" s="168" t="s">
        <v>3</v>
      </c>
      <c r="N118" s="169" t="s">
        <v>46</v>
      </c>
      <c r="O118" s="33"/>
      <c r="P118" s="170">
        <f>O118*H118</f>
        <v>0</v>
      </c>
      <c r="Q118" s="170">
        <v>0</v>
      </c>
      <c r="R118" s="170">
        <f>Q118*H118</f>
        <v>0</v>
      </c>
      <c r="S118" s="170">
        <v>0</v>
      </c>
      <c r="T118" s="171">
        <f>S118*H118</f>
        <v>0</v>
      </c>
      <c r="AR118" s="15" t="s">
        <v>139</v>
      </c>
      <c r="AT118" s="15" t="s">
        <v>134</v>
      </c>
      <c r="AU118" s="15" t="s">
        <v>83</v>
      </c>
      <c r="AY118" s="15" t="s">
        <v>132</v>
      </c>
      <c r="BE118" s="172">
        <f>IF(N118="základní",J118,0)</f>
        <v>0</v>
      </c>
      <c r="BF118" s="172">
        <f>IF(N118="snížená",J118,0)</f>
        <v>0</v>
      </c>
      <c r="BG118" s="172">
        <f>IF(N118="zákl. přenesená",J118,0)</f>
        <v>0</v>
      </c>
      <c r="BH118" s="172">
        <f>IF(N118="sníž. přenesená",J118,0)</f>
        <v>0</v>
      </c>
      <c r="BI118" s="172">
        <f>IF(N118="nulová",J118,0)</f>
        <v>0</v>
      </c>
      <c r="BJ118" s="15" t="s">
        <v>9</v>
      </c>
      <c r="BK118" s="172">
        <f>ROUND(I118*H118,0)</f>
        <v>0</v>
      </c>
      <c r="BL118" s="15" t="s">
        <v>139</v>
      </c>
      <c r="BM118" s="15" t="s">
        <v>516</v>
      </c>
    </row>
    <row r="119" spans="2:65" s="1" customFormat="1" ht="31.5" customHeight="1" x14ac:dyDescent="0.3">
      <c r="B119" s="160"/>
      <c r="C119" s="161" t="s">
        <v>251</v>
      </c>
      <c r="D119" s="161" t="s">
        <v>134</v>
      </c>
      <c r="E119" s="162" t="s">
        <v>331</v>
      </c>
      <c r="F119" s="163" t="s">
        <v>332</v>
      </c>
      <c r="G119" s="164" t="s">
        <v>177</v>
      </c>
      <c r="H119" s="165">
        <v>241.43700000000001</v>
      </c>
      <c r="I119" s="166"/>
      <c r="J119" s="167">
        <f>ROUND(I119*H119,0)</f>
        <v>0</v>
      </c>
      <c r="K119" s="163" t="s">
        <v>138</v>
      </c>
      <c r="L119" s="32"/>
      <c r="M119" s="168" t="s">
        <v>3</v>
      </c>
      <c r="N119" s="169" t="s">
        <v>46</v>
      </c>
      <c r="O119" s="33"/>
      <c r="P119" s="170">
        <f>O119*H119</f>
        <v>0</v>
      </c>
      <c r="Q119" s="170">
        <v>0</v>
      </c>
      <c r="R119" s="170">
        <f>Q119*H119</f>
        <v>0</v>
      </c>
      <c r="S119" s="170">
        <v>0</v>
      </c>
      <c r="T119" s="171">
        <f>S119*H119</f>
        <v>0</v>
      </c>
      <c r="AR119" s="15" t="s">
        <v>139</v>
      </c>
      <c r="AT119" s="15" t="s">
        <v>134</v>
      </c>
      <c r="AU119" s="15" t="s">
        <v>83</v>
      </c>
      <c r="AY119" s="15" t="s">
        <v>132</v>
      </c>
      <c r="BE119" s="172">
        <f>IF(N119="základní",J119,0)</f>
        <v>0</v>
      </c>
      <c r="BF119" s="172">
        <f>IF(N119="snížená",J119,0)</f>
        <v>0</v>
      </c>
      <c r="BG119" s="172">
        <f>IF(N119="zákl. přenesená",J119,0)</f>
        <v>0</v>
      </c>
      <c r="BH119" s="172">
        <f>IF(N119="sníž. přenesená",J119,0)</f>
        <v>0</v>
      </c>
      <c r="BI119" s="172">
        <f>IF(N119="nulová",J119,0)</f>
        <v>0</v>
      </c>
      <c r="BJ119" s="15" t="s">
        <v>9</v>
      </c>
      <c r="BK119" s="172">
        <f>ROUND(I119*H119,0)</f>
        <v>0</v>
      </c>
      <c r="BL119" s="15" t="s">
        <v>139</v>
      </c>
      <c r="BM119" s="15" t="s">
        <v>517</v>
      </c>
    </row>
    <row r="120" spans="2:65" s="1" customFormat="1" ht="31.5" customHeight="1" x14ac:dyDescent="0.3">
      <c r="B120" s="160"/>
      <c r="C120" s="161" t="s">
        <v>255</v>
      </c>
      <c r="D120" s="161" t="s">
        <v>134</v>
      </c>
      <c r="E120" s="162" t="s">
        <v>335</v>
      </c>
      <c r="F120" s="163" t="s">
        <v>336</v>
      </c>
      <c r="G120" s="164" t="s">
        <v>177</v>
      </c>
      <c r="H120" s="165">
        <v>2172.933</v>
      </c>
      <c r="I120" s="166"/>
      <c r="J120" s="167">
        <f>ROUND(I120*H120,0)</f>
        <v>0</v>
      </c>
      <c r="K120" s="163" t="s">
        <v>138</v>
      </c>
      <c r="L120" s="32"/>
      <c r="M120" s="168" t="s">
        <v>3</v>
      </c>
      <c r="N120" s="169" t="s">
        <v>46</v>
      </c>
      <c r="O120" s="33"/>
      <c r="P120" s="170">
        <f>O120*H120</f>
        <v>0</v>
      </c>
      <c r="Q120" s="170">
        <v>0</v>
      </c>
      <c r="R120" s="170">
        <f>Q120*H120</f>
        <v>0</v>
      </c>
      <c r="S120" s="170">
        <v>0</v>
      </c>
      <c r="T120" s="171">
        <f>S120*H120</f>
        <v>0</v>
      </c>
      <c r="AR120" s="15" t="s">
        <v>139</v>
      </c>
      <c r="AT120" s="15" t="s">
        <v>134</v>
      </c>
      <c r="AU120" s="15" t="s">
        <v>83</v>
      </c>
      <c r="AY120" s="15" t="s">
        <v>132</v>
      </c>
      <c r="BE120" s="172">
        <f>IF(N120="základní",J120,0)</f>
        <v>0</v>
      </c>
      <c r="BF120" s="172">
        <f>IF(N120="snížená",J120,0)</f>
        <v>0</v>
      </c>
      <c r="BG120" s="172">
        <f>IF(N120="zákl. přenesená",J120,0)</f>
        <v>0</v>
      </c>
      <c r="BH120" s="172">
        <f>IF(N120="sníž. přenesená",J120,0)</f>
        <v>0</v>
      </c>
      <c r="BI120" s="172">
        <f>IF(N120="nulová",J120,0)</f>
        <v>0</v>
      </c>
      <c r="BJ120" s="15" t="s">
        <v>9</v>
      </c>
      <c r="BK120" s="172">
        <f>ROUND(I120*H120,0)</f>
        <v>0</v>
      </c>
      <c r="BL120" s="15" t="s">
        <v>139</v>
      </c>
      <c r="BM120" s="15" t="s">
        <v>518</v>
      </c>
    </row>
    <row r="121" spans="2:65" s="1" customFormat="1" ht="22.5" customHeight="1" x14ac:dyDescent="0.3">
      <c r="B121" s="160"/>
      <c r="C121" s="161" t="s">
        <v>259</v>
      </c>
      <c r="D121" s="161" t="s">
        <v>134</v>
      </c>
      <c r="E121" s="162" t="s">
        <v>339</v>
      </c>
      <c r="F121" s="163" t="s">
        <v>340</v>
      </c>
      <c r="G121" s="164" t="s">
        <v>177</v>
      </c>
      <c r="H121" s="165">
        <v>241.43700000000001</v>
      </c>
      <c r="I121" s="166"/>
      <c r="J121" s="167">
        <f>ROUND(I121*H121,0)</f>
        <v>0</v>
      </c>
      <c r="K121" s="163" t="s">
        <v>138</v>
      </c>
      <c r="L121" s="32"/>
      <c r="M121" s="168" t="s">
        <v>3</v>
      </c>
      <c r="N121" s="169" t="s">
        <v>46</v>
      </c>
      <c r="O121" s="33"/>
      <c r="P121" s="170">
        <f>O121*H121</f>
        <v>0</v>
      </c>
      <c r="Q121" s="170">
        <v>0</v>
      </c>
      <c r="R121" s="170">
        <f>Q121*H121</f>
        <v>0</v>
      </c>
      <c r="S121" s="170">
        <v>0</v>
      </c>
      <c r="T121" s="171">
        <f>S121*H121</f>
        <v>0</v>
      </c>
      <c r="AR121" s="15" t="s">
        <v>139</v>
      </c>
      <c r="AT121" s="15" t="s">
        <v>134</v>
      </c>
      <c r="AU121" s="15" t="s">
        <v>83</v>
      </c>
      <c r="AY121" s="15" t="s">
        <v>132</v>
      </c>
      <c r="BE121" s="172">
        <f>IF(N121="základní",J121,0)</f>
        <v>0</v>
      </c>
      <c r="BF121" s="172">
        <f>IF(N121="snížená",J121,0)</f>
        <v>0</v>
      </c>
      <c r="BG121" s="172">
        <f>IF(N121="zákl. přenesená",J121,0)</f>
        <v>0</v>
      </c>
      <c r="BH121" s="172">
        <f>IF(N121="sníž. přenesená",J121,0)</f>
        <v>0</v>
      </c>
      <c r="BI121" s="172">
        <f>IF(N121="nulová",J121,0)</f>
        <v>0</v>
      </c>
      <c r="BJ121" s="15" t="s">
        <v>9</v>
      </c>
      <c r="BK121" s="172">
        <f>ROUND(I121*H121,0)</f>
        <v>0</v>
      </c>
      <c r="BL121" s="15" t="s">
        <v>139</v>
      </c>
      <c r="BM121" s="15" t="s">
        <v>519</v>
      </c>
    </row>
    <row r="122" spans="2:65" s="10" customFormat="1" ht="29.85" customHeight="1" x14ac:dyDescent="0.3">
      <c r="B122" s="146"/>
      <c r="D122" s="157" t="s">
        <v>74</v>
      </c>
      <c r="E122" s="158" t="s">
        <v>342</v>
      </c>
      <c r="F122" s="158" t="s">
        <v>343</v>
      </c>
      <c r="I122" s="149"/>
      <c r="J122" s="159">
        <f>BK122</f>
        <v>0</v>
      </c>
      <c r="L122" s="146"/>
      <c r="M122" s="151"/>
      <c r="N122" s="152"/>
      <c r="O122" s="152"/>
      <c r="P122" s="153">
        <f>P123</f>
        <v>0</v>
      </c>
      <c r="Q122" s="152"/>
      <c r="R122" s="153">
        <f>R123</f>
        <v>0</v>
      </c>
      <c r="S122" s="152"/>
      <c r="T122" s="154">
        <f>T123</f>
        <v>0</v>
      </c>
      <c r="AR122" s="147" t="s">
        <v>9</v>
      </c>
      <c r="AT122" s="155" t="s">
        <v>74</v>
      </c>
      <c r="AU122" s="155" t="s">
        <v>9</v>
      </c>
      <c r="AY122" s="147" t="s">
        <v>132</v>
      </c>
      <c r="BK122" s="156">
        <f>BK123</f>
        <v>0</v>
      </c>
    </row>
    <row r="123" spans="2:65" s="1" customFormat="1" ht="31.5" customHeight="1" x14ac:dyDescent="0.3">
      <c r="B123" s="160"/>
      <c r="C123" s="161" t="s">
        <v>263</v>
      </c>
      <c r="D123" s="161" t="s">
        <v>134</v>
      </c>
      <c r="E123" s="162" t="s">
        <v>520</v>
      </c>
      <c r="F123" s="163" t="s">
        <v>521</v>
      </c>
      <c r="G123" s="164" t="s">
        <v>177</v>
      </c>
      <c r="H123" s="165">
        <v>21.71</v>
      </c>
      <c r="I123" s="166"/>
      <c r="J123" s="167">
        <f>ROUND(I123*H123,0)</f>
        <v>0</v>
      </c>
      <c r="K123" s="163" t="s">
        <v>138</v>
      </c>
      <c r="L123" s="32"/>
      <c r="M123" s="168" t="s">
        <v>3</v>
      </c>
      <c r="N123" s="169" t="s">
        <v>46</v>
      </c>
      <c r="O123" s="33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AR123" s="15" t="s">
        <v>139</v>
      </c>
      <c r="AT123" s="15" t="s">
        <v>134</v>
      </c>
      <c r="AU123" s="15" t="s">
        <v>83</v>
      </c>
      <c r="AY123" s="15" t="s">
        <v>132</v>
      </c>
      <c r="BE123" s="172">
        <f>IF(N123="základní",J123,0)</f>
        <v>0</v>
      </c>
      <c r="BF123" s="172">
        <f>IF(N123="snížená",J123,0)</f>
        <v>0</v>
      </c>
      <c r="BG123" s="172">
        <f>IF(N123="zákl. přenesená",J123,0)</f>
        <v>0</v>
      </c>
      <c r="BH123" s="172">
        <f>IF(N123="sníž. přenesená",J123,0)</f>
        <v>0</v>
      </c>
      <c r="BI123" s="172">
        <f>IF(N123="nulová",J123,0)</f>
        <v>0</v>
      </c>
      <c r="BJ123" s="15" t="s">
        <v>9</v>
      </c>
      <c r="BK123" s="172">
        <f>ROUND(I123*H123,0)</f>
        <v>0</v>
      </c>
      <c r="BL123" s="15" t="s">
        <v>139</v>
      </c>
      <c r="BM123" s="15" t="s">
        <v>522</v>
      </c>
    </row>
    <row r="124" spans="2:65" s="10" customFormat="1" ht="37.35" customHeight="1" x14ac:dyDescent="0.35">
      <c r="B124" s="146"/>
      <c r="D124" s="147" t="s">
        <v>74</v>
      </c>
      <c r="E124" s="148" t="s">
        <v>194</v>
      </c>
      <c r="F124" s="148" t="s">
        <v>402</v>
      </c>
      <c r="I124" s="149"/>
      <c r="J124" s="150">
        <f>BK124</f>
        <v>0</v>
      </c>
      <c r="L124" s="146"/>
      <c r="M124" s="151"/>
      <c r="N124" s="152"/>
      <c r="O124" s="152"/>
      <c r="P124" s="153">
        <f>P125</f>
        <v>0</v>
      </c>
      <c r="Q124" s="152"/>
      <c r="R124" s="153">
        <f>R125</f>
        <v>0</v>
      </c>
      <c r="S124" s="152"/>
      <c r="T124" s="154">
        <f>T125</f>
        <v>0</v>
      </c>
      <c r="AR124" s="147" t="s">
        <v>144</v>
      </c>
      <c r="AT124" s="155" t="s">
        <v>74</v>
      </c>
      <c r="AU124" s="155" t="s">
        <v>75</v>
      </c>
      <c r="AY124" s="147" t="s">
        <v>132</v>
      </c>
      <c r="BK124" s="156">
        <f>BK125</f>
        <v>0</v>
      </c>
    </row>
    <row r="125" spans="2:65" s="10" customFormat="1" ht="19.899999999999999" customHeight="1" x14ac:dyDescent="0.3">
      <c r="B125" s="146"/>
      <c r="D125" s="157" t="s">
        <v>74</v>
      </c>
      <c r="E125" s="158" t="s">
        <v>523</v>
      </c>
      <c r="F125" s="158" t="s">
        <v>524</v>
      </c>
      <c r="I125" s="149"/>
      <c r="J125" s="159">
        <f>BK125</f>
        <v>0</v>
      </c>
      <c r="L125" s="146"/>
      <c r="M125" s="151"/>
      <c r="N125" s="152"/>
      <c r="O125" s="152"/>
      <c r="P125" s="153">
        <f>P126</f>
        <v>0</v>
      </c>
      <c r="Q125" s="152"/>
      <c r="R125" s="153">
        <f>R126</f>
        <v>0</v>
      </c>
      <c r="S125" s="152"/>
      <c r="T125" s="154">
        <f>T126</f>
        <v>0</v>
      </c>
      <c r="AR125" s="147" t="s">
        <v>144</v>
      </c>
      <c r="AT125" s="155" t="s">
        <v>74</v>
      </c>
      <c r="AU125" s="155" t="s">
        <v>9</v>
      </c>
      <c r="AY125" s="147" t="s">
        <v>132</v>
      </c>
      <c r="BK125" s="156">
        <f>BK126</f>
        <v>0</v>
      </c>
    </row>
    <row r="126" spans="2:65" s="1" customFormat="1" ht="22.5" customHeight="1" x14ac:dyDescent="0.3">
      <c r="B126" s="160"/>
      <c r="C126" s="161" t="s">
        <v>267</v>
      </c>
      <c r="D126" s="161" t="s">
        <v>134</v>
      </c>
      <c r="E126" s="162" t="s">
        <v>525</v>
      </c>
      <c r="F126" s="163" t="s">
        <v>526</v>
      </c>
      <c r="G126" s="164" t="s">
        <v>433</v>
      </c>
      <c r="H126" s="165">
        <v>2</v>
      </c>
      <c r="I126" s="166"/>
      <c r="J126" s="167">
        <f>ROUND(I126*H126,0)</f>
        <v>0</v>
      </c>
      <c r="K126" s="163" t="s">
        <v>3</v>
      </c>
      <c r="L126" s="32"/>
      <c r="M126" s="168" t="s">
        <v>3</v>
      </c>
      <c r="N126" s="193" t="s">
        <v>46</v>
      </c>
      <c r="O126" s="194"/>
      <c r="P126" s="195">
        <f>O126*H126</f>
        <v>0</v>
      </c>
      <c r="Q126" s="195">
        <v>0</v>
      </c>
      <c r="R126" s="195">
        <f>Q126*H126</f>
        <v>0</v>
      </c>
      <c r="S126" s="195">
        <v>0</v>
      </c>
      <c r="T126" s="196">
        <f>S126*H126</f>
        <v>0</v>
      </c>
      <c r="AR126" s="15" t="s">
        <v>408</v>
      </c>
      <c r="AT126" s="15" t="s">
        <v>134</v>
      </c>
      <c r="AU126" s="15" t="s">
        <v>83</v>
      </c>
      <c r="AY126" s="15" t="s">
        <v>132</v>
      </c>
      <c r="BE126" s="172">
        <f>IF(N126="základní",J126,0)</f>
        <v>0</v>
      </c>
      <c r="BF126" s="172">
        <f>IF(N126="snížená",J126,0)</f>
        <v>0</v>
      </c>
      <c r="BG126" s="172">
        <f>IF(N126="zákl. přenesená",J126,0)</f>
        <v>0</v>
      </c>
      <c r="BH126" s="172">
        <f>IF(N126="sníž. přenesená",J126,0)</f>
        <v>0</v>
      </c>
      <c r="BI126" s="172">
        <f>IF(N126="nulová",J126,0)</f>
        <v>0</v>
      </c>
      <c r="BJ126" s="15" t="s">
        <v>9</v>
      </c>
      <c r="BK126" s="172">
        <f>ROUND(I126*H126,0)</f>
        <v>0</v>
      </c>
      <c r="BL126" s="15" t="s">
        <v>408</v>
      </c>
      <c r="BM126" s="15" t="s">
        <v>527</v>
      </c>
    </row>
    <row r="127" spans="2:65" s="1" customFormat="1" ht="6.95" customHeight="1" x14ac:dyDescent="0.3">
      <c r="B127" s="47"/>
      <c r="C127" s="48"/>
      <c r="D127" s="48"/>
      <c r="E127" s="48"/>
      <c r="F127" s="48"/>
      <c r="G127" s="48"/>
      <c r="H127" s="48"/>
      <c r="I127" s="113"/>
      <c r="J127" s="48"/>
      <c r="K127" s="48"/>
      <c r="L127" s="32"/>
    </row>
  </sheetData>
  <autoFilter ref="C83:K83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6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8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3"/>
      <c r="B1" s="203"/>
      <c r="C1" s="203"/>
      <c r="D1" s="202" t="s">
        <v>1</v>
      </c>
      <c r="E1" s="203"/>
      <c r="F1" s="204" t="s">
        <v>683</v>
      </c>
      <c r="G1" s="327" t="s">
        <v>684</v>
      </c>
      <c r="H1" s="327"/>
      <c r="I1" s="209"/>
      <c r="J1" s="204" t="s">
        <v>685</v>
      </c>
      <c r="K1" s="202" t="s">
        <v>93</v>
      </c>
      <c r="L1" s="204" t="s">
        <v>686</v>
      </c>
      <c r="M1" s="204"/>
      <c r="N1" s="204"/>
      <c r="O1" s="204"/>
      <c r="P1" s="204"/>
      <c r="Q1" s="204"/>
      <c r="R1" s="204"/>
      <c r="S1" s="204"/>
      <c r="T1" s="204"/>
      <c r="U1" s="200"/>
      <c r="V1" s="200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70" ht="36.950000000000003" customHeight="1" x14ac:dyDescent="0.3">
      <c r="L2" s="291" t="s">
        <v>6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5" t="s">
        <v>89</v>
      </c>
    </row>
    <row r="3" spans="1:70" ht="6.95" customHeight="1" x14ac:dyDescent="0.3">
      <c r="B3" s="16"/>
      <c r="C3" s="17"/>
      <c r="D3" s="17"/>
      <c r="E3" s="17"/>
      <c r="F3" s="17"/>
      <c r="G3" s="17"/>
      <c r="H3" s="17"/>
      <c r="I3" s="90"/>
      <c r="J3" s="17"/>
      <c r="K3" s="18"/>
      <c r="AT3" s="15" t="s">
        <v>83</v>
      </c>
    </row>
    <row r="4" spans="1:70" ht="36.950000000000003" customHeight="1" x14ac:dyDescent="0.3">
      <c r="B4" s="19"/>
      <c r="C4" s="20"/>
      <c r="D4" s="21" t="s">
        <v>94</v>
      </c>
      <c r="E4" s="20"/>
      <c r="F4" s="20"/>
      <c r="G4" s="20"/>
      <c r="H4" s="20"/>
      <c r="I4" s="91"/>
      <c r="J4" s="20"/>
      <c r="K4" s="22"/>
      <c r="M4" s="23" t="s">
        <v>12</v>
      </c>
      <c r="AT4" s="15" t="s">
        <v>4</v>
      </c>
    </row>
    <row r="5" spans="1:70" ht="6.95" customHeight="1" x14ac:dyDescent="0.3">
      <c r="B5" s="19"/>
      <c r="C5" s="20"/>
      <c r="D5" s="20"/>
      <c r="E5" s="20"/>
      <c r="F5" s="20"/>
      <c r="G5" s="20"/>
      <c r="H5" s="20"/>
      <c r="I5" s="91"/>
      <c r="J5" s="20"/>
      <c r="K5" s="22"/>
    </row>
    <row r="6" spans="1:70" ht="15" x14ac:dyDescent="0.3">
      <c r="B6" s="19"/>
      <c r="C6" s="20"/>
      <c r="D6" s="28" t="s">
        <v>17</v>
      </c>
      <c r="E6" s="20"/>
      <c r="F6" s="20"/>
      <c r="G6" s="20"/>
      <c r="H6" s="20"/>
      <c r="I6" s="91"/>
      <c r="J6" s="20"/>
      <c r="K6" s="22"/>
    </row>
    <row r="7" spans="1:70" ht="22.5" customHeight="1" x14ac:dyDescent="0.3">
      <c r="B7" s="19"/>
      <c r="C7" s="20"/>
      <c r="D7" s="20"/>
      <c r="E7" s="328" t="str">
        <f>'Rekapitulace stavby'!K6</f>
        <v>PŘÍSTAVBA VÝROBNÍ HALY CETRIS</v>
      </c>
      <c r="F7" s="319"/>
      <c r="G7" s="319"/>
      <c r="H7" s="319"/>
      <c r="I7" s="91"/>
      <c r="J7" s="20"/>
      <c r="K7" s="22"/>
    </row>
    <row r="8" spans="1:70" s="1" customFormat="1" ht="15" x14ac:dyDescent="0.3">
      <c r="B8" s="32"/>
      <c r="C8" s="33"/>
      <c r="D8" s="28" t="s">
        <v>95</v>
      </c>
      <c r="E8" s="33"/>
      <c r="F8" s="33"/>
      <c r="G8" s="33"/>
      <c r="H8" s="33"/>
      <c r="I8" s="92"/>
      <c r="J8" s="33"/>
      <c r="K8" s="36"/>
    </row>
    <row r="9" spans="1:70" s="1" customFormat="1" ht="36.950000000000003" customHeight="1" x14ac:dyDescent="0.3">
      <c r="B9" s="32"/>
      <c r="C9" s="33"/>
      <c r="D9" s="33"/>
      <c r="E9" s="329" t="s">
        <v>528</v>
      </c>
      <c r="F9" s="304"/>
      <c r="G9" s="304"/>
      <c r="H9" s="304"/>
      <c r="I9" s="92"/>
      <c r="J9" s="33"/>
      <c r="K9" s="36"/>
    </row>
    <row r="10" spans="1:70" s="1" customFormat="1" x14ac:dyDescent="0.3">
      <c r="B10" s="32"/>
      <c r="C10" s="33"/>
      <c r="D10" s="33"/>
      <c r="E10" s="33"/>
      <c r="F10" s="33"/>
      <c r="G10" s="33"/>
      <c r="H10" s="33"/>
      <c r="I10" s="92"/>
      <c r="J10" s="33"/>
      <c r="K10" s="36"/>
    </row>
    <row r="11" spans="1:70" s="1" customFormat="1" ht="14.45" customHeight="1" x14ac:dyDescent="0.3">
      <c r="B11" s="32"/>
      <c r="C11" s="33"/>
      <c r="D11" s="28" t="s">
        <v>20</v>
      </c>
      <c r="E11" s="33"/>
      <c r="F11" s="26" t="s">
        <v>3</v>
      </c>
      <c r="G11" s="33"/>
      <c r="H11" s="33"/>
      <c r="I11" s="93" t="s">
        <v>21</v>
      </c>
      <c r="J11" s="26" t="s">
        <v>3</v>
      </c>
      <c r="K11" s="36"/>
    </row>
    <row r="12" spans="1:70" s="1" customFormat="1" ht="14.45" customHeight="1" x14ac:dyDescent="0.3">
      <c r="B12" s="32"/>
      <c r="C12" s="33"/>
      <c r="D12" s="28" t="s">
        <v>22</v>
      </c>
      <c r="E12" s="33"/>
      <c r="F12" s="26" t="s">
        <v>23</v>
      </c>
      <c r="G12" s="33"/>
      <c r="H12" s="33"/>
      <c r="I12" s="93" t="s">
        <v>24</v>
      </c>
      <c r="J12" s="94" t="str">
        <f>'Rekapitulace stavby'!AN8</f>
        <v>27.07.2016</v>
      </c>
      <c r="K12" s="36"/>
    </row>
    <row r="13" spans="1:70" s="1" customFormat="1" ht="10.9" customHeight="1" x14ac:dyDescent="0.3">
      <c r="B13" s="32"/>
      <c r="C13" s="33"/>
      <c r="D13" s="33"/>
      <c r="E13" s="33"/>
      <c r="F13" s="33"/>
      <c r="G13" s="33"/>
      <c r="H13" s="33"/>
      <c r="I13" s="92"/>
      <c r="J13" s="33"/>
      <c r="K13" s="36"/>
    </row>
    <row r="14" spans="1:70" s="1" customFormat="1" ht="14.45" customHeight="1" x14ac:dyDescent="0.3">
      <c r="B14" s="32"/>
      <c r="C14" s="33"/>
      <c r="D14" s="28" t="s">
        <v>28</v>
      </c>
      <c r="E14" s="33"/>
      <c r="F14" s="33"/>
      <c r="G14" s="33"/>
      <c r="H14" s="33"/>
      <c r="I14" s="93" t="s">
        <v>29</v>
      </c>
      <c r="J14" s="26" t="s">
        <v>30</v>
      </c>
      <c r="K14" s="36"/>
    </row>
    <row r="15" spans="1:70" s="1" customFormat="1" ht="18" customHeight="1" x14ac:dyDescent="0.3">
      <c r="B15" s="32"/>
      <c r="C15" s="33"/>
      <c r="D15" s="33"/>
      <c r="E15" s="26" t="s">
        <v>31</v>
      </c>
      <c r="F15" s="33"/>
      <c r="G15" s="33"/>
      <c r="H15" s="33"/>
      <c r="I15" s="93" t="s">
        <v>32</v>
      </c>
      <c r="J15" s="26" t="s">
        <v>33</v>
      </c>
      <c r="K15" s="36"/>
    </row>
    <row r="16" spans="1:70" s="1" customFormat="1" ht="6.95" customHeight="1" x14ac:dyDescent="0.3">
      <c r="B16" s="32"/>
      <c r="C16" s="33"/>
      <c r="D16" s="33"/>
      <c r="E16" s="33"/>
      <c r="F16" s="33"/>
      <c r="G16" s="33"/>
      <c r="H16" s="33"/>
      <c r="I16" s="92"/>
      <c r="J16" s="33"/>
      <c r="K16" s="36"/>
    </row>
    <row r="17" spans="2:11" s="1" customFormat="1" ht="14.45" customHeight="1" x14ac:dyDescent="0.3">
      <c r="B17" s="32"/>
      <c r="C17" s="33"/>
      <c r="D17" s="28" t="s">
        <v>34</v>
      </c>
      <c r="E17" s="33"/>
      <c r="F17" s="33"/>
      <c r="G17" s="33"/>
      <c r="H17" s="33"/>
      <c r="I17" s="93" t="s">
        <v>29</v>
      </c>
      <c r="J17" s="26" t="str">
        <f>IF('Rekapitulace stavby'!AN13="Vyplň údaj","",IF('Rekapitulace stavby'!AN13="","",'Rekapitulace stavby'!AN13))</f>
        <v/>
      </c>
      <c r="K17" s="36"/>
    </row>
    <row r="18" spans="2:11" s="1" customFormat="1" ht="18" customHeight="1" x14ac:dyDescent="0.3">
      <c r="B18" s="32"/>
      <c r="C18" s="33"/>
      <c r="D18" s="33"/>
      <c r="E18" s="26" t="str">
        <f>IF('Rekapitulace stavby'!E14="Vyplň údaj","",IF('Rekapitulace stavby'!E14="","",'Rekapitulace stavby'!E14))</f>
        <v/>
      </c>
      <c r="F18" s="33"/>
      <c r="G18" s="33"/>
      <c r="H18" s="33"/>
      <c r="I18" s="93" t="s">
        <v>32</v>
      </c>
      <c r="J18" s="26" t="str">
        <f>IF('Rekapitulace stavby'!AN14="Vyplň údaj","",IF('Rekapitulace stavby'!AN14="","",'Rekapitulace stavby'!AN14))</f>
        <v/>
      </c>
      <c r="K18" s="36"/>
    </row>
    <row r="19" spans="2:11" s="1" customFormat="1" ht="6.95" customHeight="1" x14ac:dyDescent="0.3">
      <c r="B19" s="32"/>
      <c r="C19" s="33"/>
      <c r="D19" s="33"/>
      <c r="E19" s="33"/>
      <c r="F19" s="33"/>
      <c r="G19" s="33"/>
      <c r="H19" s="33"/>
      <c r="I19" s="92"/>
      <c r="J19" s="33"/>
      <c r="K19" s="36"/>
    </row>
    <row r="20" spans="2:11" s="1" customFormat="1" ht="14.45" customHeight="1" x14ac:dyDescent="0.3">
      <c r="B20" s="32"/>
      <c r="C20" s="33"/>
      <c r="D20" s="28" t="s">
        <v>36</v>
      </c>
      <c r="E20" s="33"/>
      <c r="F20" s="33"/>
      <c r="G20" s="33"/>
      <c r="H20" s="33"/>
      <c r="I20" s="93" t="s">
        <v>29</v>
      </c>
      <c r="J20" s="26" t="s">
        <v>37</v>
      </c>
      <c r="K20" s="36"/>
    </row>
    <row r="21" spans="2:11" s="1" customFormat="1" ht="18" customHeight="1" x14ac:dyDescent="0.3">
      <c r="B21" s="32"/>
      <c r="C21" s="33"/>
      <c r="D21" s="33"/>
      <c r="E21" s="26" t="s">
        <v>38</v>
      </c>
      <c r="F21" s="33"/>
      <c r="G21" s="33"/>
      <c r="H21" s="33"/>
      <c r="I21" s="93" t="s">
        <v>32</v>
      </c>
      <c r="J21" s="26" t="s">
        <v>3</v>
      </c>
      <c r="K21" s="36"/>
    </row>
    <row r="22" spans="2:11" s="1" customFormat="1" ht="6.95" customHeight="1" x14ac:dyDescent="0.3">
      <c r="B22" s="32"/>
      <c r="C22" s="33"/>
      <c r="D22" s="33"/>
      <c r="E22" s="33"/>
      <c r="F22" s="33"/>
      <c r="G22" s="33"/>
      <c r="H22" s="33"/>
      <c r="I22" s="92"/>
      <c r="J22" s="33"/>
      <c r="K22" s="36"/>
    </row>
    <row r="23" spans="2:11" s="1" customFormat="1" ht="14.45" customHeight="1" x14ac:dyDescent="0.3">
      <c r="B23" s="32"/>
      <c r="C23" s="33"/>
      <c r="D23" s="28" t="s">
        <v>40</v>
      </c>
      <c r="E23" s="33"/>
      <c r="F23" s="33"/>
      <c r="G23" s="33"/>
      <c r="H23" s="33"/>
      <c r="I23" s="92"/>
      <c r="J23" s="33"/>
      <c r="K23" s="36"/>
    </row>
    <row r="24" spans="2:11" s="6" customFormat="1" ht="22.5" customHeight="1" x14ac:dyDescent="0.3">
      <c r="B24" s="95"/>
      <c r="C24" s="96"/>
      <c r="D24" s="96"/>
      <c r="E24" s="322" t="s">
        <v>3</v>
      </c>
      <c r="F24" s="330"/>
      <c r="G24" s="330"/>
      <c r="H24" s="330"/>
      <c r="I24" s="97"/>
      <c r="J24" s="96"/>
      <c r="K24" s="98"/>
    </row>
    <row r="25" spans="2:11" s="1" customFormat="1" ht="6.95" customHeight="1" x14ac:dyDescent="0.3">
      <c r="B25" s="32"/>
      <c r="C25" s="33"/>
      <c r="D25" s="33"/>
      <c r="E25" s="33"/>
      <c r="F25" s="33"/>
      <c r="G25" s="33"/>
      <c r="H25" s="33"/>
      <c r="I25" s="92"/>
      <c r="J25" s="33"/>
      <c r="K25" s="36"/>
    </row>
    <row r="26" spans="2:11" s="1" customFormat="1" ht="6.95" customHeight="1" x14ac:dyDescent="0.3">
      <c r="B26" s="32"/>
      <c r="C26" s="33"/>
      <c r="D26" s="59"/>
      <c r="E26" s="59"/>
      <c r="F26" s="59"/>
      <c r="G26" s="59"/>
      <c r="H26" s="59"/>
      <c r="I26" s="99"/>
      <c r="J26" s="59"/>
      <c r="K26" s="100"/>
    </row>
    <row r="27" spans="2:11" s="1" customFormat="1" ht="25.35" customHeight="1" x14ac:dyDescent="0.3">
      <c r="B27" s="32"/>
      <c r="C27" s="33"/>
      <c r="D27" s="101" t="s">
        <v>41</v>
      </c>
      <c r="E27" s="33"/>
      <c r="F27" s="33"/>
      <c r="G27" s="33"/>
      <c r="H27" s="33"/>
      <c r="I27" s="92"/>
      <c r="J27" s="102">
        <f>ROUND(J84,0)</f>
        <v>0</v>
      </c>
      <c r="K27" s="36"/>
    </row>
    <row r="28" spans="2:11" s="1" customFormat="1" ht="6.95" customHeight="1" x14ac:dyDescent="0.3">
      <c r="B28" s="32"/>
      <c r="C28" s="33"/>
      <c r="D28" s="59"/>
      <c r="E28" s="59"/>
      <c r="F28" s="59"/>
      <c r="G28" s="59"/>
      <c r="H28" s="59"/>
      <c r="I28" s="99"/>
      <c r="J28" s="59"/>
      <c r="K28" s="100"/>
    </row>
    <row r="29" spans="2:11" s="1" customFormat="1" ht="14.45" customHeight="1" x14ac:dyDescent="0.3">
      <c r="B29" s="32"/>
      <c r="C29" s="33"/>
      <c r="D29" s="33"/>
      <c r="E29" s="33"/>
      <c r="F29" s="37" t="s">
        <v>43</v>
      </c>
      <c r="G29" s="33"/>
      <c r="H29" s="33"/>
      <c r="I29" s="103" t="s">
        <v>42</v>
      </c>
      <c r="J29" s="37" t="s">
        <v>44</v>
      </c>
      <c r="K29" s="36"/>
    </row>
    <row r="30" spans="2:11" s="1" customFormat="1" ht="14.45" customHeight="1" x14ac:dyDescent="0.3">
      <c r="B30" s="32"/>
      <c r="C30" s="33"/>
      <c r="D30" s="40" t="s">
        <v>45</v>
      </c>
      <c r="E30" s="40" t="s">
        <v>46</v>
      </c>
      <c r="F30" s="104">
        <f>ROUND(SUM(BE84:BE135), 0)</f>
        <v>0</v>
      </c>
      <c r="G30" s="33"/>
      <c r="H30" s="33"/>
      <c r="I30" s="105">
        <v>0.21</v>
      </c>
      <c r="J30" s="104">
        <f>ROUND(ROUND((SUM(BE84:BE135)), 0)*I30, 0)</f>
        <v>0</v>
      </c>
      <c r="K30" s="36"/>
    </row>
    <row r="31" spans="2:11" s="1" customFormat="1" ht="14.45" customHeight="1" x14ac:dyDescent="0.3">
      <c r="B31" s="32"/>
      <c r="C31" s="33"/>
      <c r="D31" s="33"/>
      <c r="E31" s="40" t="s">
        <v>47</v>
      </c>
      <c r="F31" s="104">
        <f>ROUND(SUM(BF84:BF135), 0)</f>
        <v>0</v>
      </c>
      <c r="G31" s="33"/>
      <c r="H31" s="33"/>
      <c r="I31" s="105">
        <v>0.15</v>
      </c>
      <c r="J31" s="104">
        <f>ROUND(ROUND((SUM(BF84:BF135)), 0)*I31, 0)</f>
        <v>0</v>
      </c>
      <c r="K31" s="36"/>
    </row>
    <row r="32" spans="2:11" s="1" customFormat="1" ht="14.45" hidden="1" customHeight="1" x14ac:dyDescent="0.3">
      <c r="B32" s="32"/>
      <c r="C32" s="33"/>
      <c r="D32" s="33"/>
      <c r="E32" s="40" t="s">
        <v>48</v>
      </c>
      <c r="F32" s="104">
        <f>ROUND(SUM(BG84:BG135), 0)</f>
        <v>0</v>
      </c>
      <c r="G32" s="33"/>
      <c r="H32" s="33"/>
      <c r="I32" s="105">
        <v>0.21</v>
      </c>
      <c r="J32" s="104">
        <v>0</v>
      </c>
      <c r="K32" s="36"/>
    </row>
    <row r="33" spans="2:11" s="1" customFormat="1" ht="14.45" hidden="1" customHeight="1" x14ac:dyDescent="0.3">
      <c r="B33" s="32"/>
      <c r="C33" s="33"/>
      <c r="D33" s="33"/>
      <c r="E33" s="40" t="s">
        <v>49</v>
      </c>
      <c r="F33" s="104">
        <f>ROUND(SUM(BH84:BH135), 0)</f>
        <v>0</v>
      </c>
      <c r="G33" s="33"/>
      <c r="H33" s="33"/>
      <c r="I33" s="105">
        <v>0.15</v>
      </c>
      <c r="J33" s="104">
        <v>0</v>
      </c>
      <c r="K33" s="36"/>
    </row>
    <row r="34" spans="2:11" s="1" customFormat="1" ht="14.45" hidden="1" customHeight="1" x14ac:dyDescent="0.3">
      <c r="B34" s="32"/>
      <c r="C34" s="33"/>
      <c r="D34" s="33"/>
      <c r="E34" s="40" t="s">
        <v>50</v>
      </c>
      <c r="F34" s="104">
        <f>ROUND(SUM(BI84:BI135), 0)</f>
        <v>0</v>
      </c>
      <c r="G34" s="33"/>
      <c r="H34" s="33"/>
      <c r="I34" s="105">
        <v>0</v>
      </c>
      <c r="J34" s="104">
        <v>0</v>
      </c>
      <c r="K34" s="36"/>
    </row>
    <row r="35" spans="2:11" s="1" customFormat="1" ht="6.95" customHeight="1" x14ac:dyDescent="0.3">
      <c r="B35" s="32"/>
      <c r="C35" s="33"/>
      <c r="D35" s="33"/>
      <c r="E35" s="33"/>
      <c r="F35" s="33"/>
      <c r="G35" s="33"/>
      <c r="H35" s="33"/>
      <c r="I35" s="92"/>
      <c r="J35" s="33"/>
      <c r="K35" s="36"/>
    </row>
    <row r="36" spans="2:11" s="1" customFormat="1" ht="25.35" customHeight="1" x14ac:dyDescent="0.3">
      <c r="B36" s="32"/>
      <c r="C36" s="106"/>
      <c r="D36" s="107" t="s">
        <v>51</v>
      </c>
      <c r="E36" s="62"/>
      <c r="F36" s="62"/>
      <c r="G36" s="108" t="s">
        <v>52</v>
      </c>
      <c r="H36" s="109" t="s">
        <v>53</v>
      </c>
      <c r="I36" s="110"/>
      <c r="J36" s="111">
        <f>SUM(J27:J34)</f>
        <v>0</v>
      </c>
      <c r="K36" s="112"/>
    </row>
    <row r="37" spans="2:11" s="1" customFormat="1" ht="14.45" customHeight="1" x14ac:dyDescent="0.3">
      <c r="B37" s="47"/>
      <c r="C37" s="48"/>
      <c r="D37" s="48"/>
      <c r="E37" s="48"/>
      <c r="F37" s="48"/>
      <c r="G37" s="48"/>
      <c r="H37" s="48"/>
      <c r="I37" s="113"/>
      <c r="J37" s="48"/>
      <c r="K37" s="49"/>
    </row>
    <row r="41" spans="2:11" s="1" customFormat="1" ht="6.95" customHeight="1" x14ac:dyDescent="0.3">
      <c r="B41" s="50"/>
      <c r="C41" s="51"/>
      <c r="D41" s="51"/>
      <c r="E41" s="51"/>
      <c r="F41" s="51"/>
      <c r="G41" s="51"/>
      <c r="H41" s="51"/>
      <c r="I41" s="114"/>
      <c r="J41" s="51"/>
      <c r="K41" s="115"/>
    </row>
    <row r="42" spans="2:11" s="1" customFormat="1" ht="36.950000000000003" customHeight="1" x14ac:dyDescent="0.3">
      <c r="B42" s="32"/>
      <c r="C42" s="21" t="s">
        <v>97</v>
      </c>
      <c r="D42" s="33"/>
      <c r="E42" s="33"/>
      <c r="F42" s="33"/>
      <c r="G42" s="33"/>
      <c r="H42" s="33"/>
      <c r="I42" s="92"/>
      <c r="J42" s="33"/>
      <c r="K42" s="36"/>
    </row>
    <row r="43" spans="2:11" s="1" customFormat="1" ht="6.95" customHeight="1" x14ac:dyDescent="0.3">
      <c r="B43" s="32"/>
      <c r="C43" s="33"/>
      <c r="D43" s="33"/>
      <c r="E43" s="33"/>
      <c r="F43" s="33"/>
      <c r="G43" s="33"/>
      <c r="H43" s="33"/>
      <c r="I43" s="92"/>
      <c r="J43" s="33"/>
      <c r="K43" s="36"/>
    </row>
    <row r="44" spans="2:11" s="1" customFormat="1" ht="14.45" customHeight="1" x14ac:dyDescent="0.3">
      <c r="B44" s="32"/>
      <c r="C44" s="28" t="s">
        <v>17</v>
      </c>
      <c r="D44" s="33"/>
      <c r="E44" s="33"/>
      <c r="F44" s="33"/>
      <c r="G44" s="33"/>
      <c r="H44" s="33"/>
      <c r="I44" s="92"/>
      <c r="J44" s="33"/>
      <c r="K44" s="36"/>
    </row>
    <row r="45" spans="2:11" s="1" customFormat="1" ht="22.5" customHeight="1" x14ac:dyDescent="0.3">
      <c r="B45" s="32"/>
      <c r="C45" s="33"/>
      <c r="D45" s="33"/>
      <c r="E45" s="328" t="str">
        <f>E7</f>
        <v>PŘÍSTAVBA VÝROBNÍ HALY CETRIS</v>
      </c>
      <c r="F45" s="304"/>
      <c r="G45" s="304"/>
      <c r="H45" s="304"/>
      <c r="I45" s="92"/>
      <c r="J45" s="33"/>
      <c r="K45" s="36"/>
    </row>
    <row r="46" spans="2:11" s="1" customFormat="1" ht="14.45" customHeight="1" x14ac:dyDescent="0.3">
      <c r="B46" s="32"/>
      <c r="C46" s="28" t="s">
        <v>95</v>
      </c>
      <c r="D46" s="33"/>
      <c r="E46" s="33"/>
      <c r="F46" s="33"/>
      <c r="G46" s="33"/>
      <c r="H46" s="33"/>
      <c r="I46" s="92"/>
      <c r="J46" s="33"/>
      <c r="K46" s="36"/>
    </row>
    <row r="47" spans="2:11" s="1" customFormat="1" ht="23.25" customHeight="1" x14ac:dyDescent="0.3">
      <c r="B47" s="32"/>
      <c r="C47" s="33"/>
      <c r="D47" s="33"/>
      <c r="E47" s="329" t="str">
        <f>E9</f>
        <v>SO-03 - Dešťová kanalizace</v>
      </c>
      <c r="F47" s="304"/>
      <c r="G47" s="304"/>
      <c r="H47" s="304"/>
      <c r="I47" s="92"/>
      <c r="J47" s="33"/>
      <c r="K47" s="36"/>
    </row>
    <row r="48" spans="2:11" s="1" customFormat="1" ht="6.95" customHeight="1" x14ac:dyDescent="0.3">
      <c r="B48" s="32"/>
      <c r="C48" s="33"/>
      <c r="D48" s="33"/>
      <c r="E48" s="33"/>
      <c r="F48" s="33"/>
      <c r="G48" s="33"/>
      <c r="H48" s="33"/>
      <c r="I48" s="92"/>
      <c r="J48" s="33"/>
      <c r="K48" s="36"/>
    </row>
    <row r="49" spans="2:47" s="1" customFormat="1" ht="18" customHeight="1" x14ac:dyDescent="0.3">
      <c r="B49" s="32"/>
      <c r="C49" s="28" t="s">
        <v>22</v>
      </c>
      <c r="D49" s="33"/>
      <c r="E49" s="33"/>
      <c r="F49" s="26" t="str">
        <f>F12</f>
        <v>Hranice</v>
      </c>
      <c r="G49" s="33"/>
      <c r="H49" s="33"/>
      <c r="I49" s="93" t="s">
        <v>24</v>
      </c>
      <c r="J49" s="94" t="str">
        <f>IF(J12="","",J12)</f>
        <v>27.07.2016</v>
      </c>
      <c r="K49" s="36"/>
    </row>
    <row r="50" spans="2:47" s="1" customFormat="1" ht="6.95" customHeight="1" x14ac:dyDescent="0.3">
      <c r="B50" s="32"/>
      <c r="C50" s="33"/>
      <c r="D50" s="33"/>
      <c r="E50" s="33"/>
      <c r="F50" s="33"/>
      <c r="G50" s="33"/>
      <c r="H50" s="33"/>
      <c r="I50" s="92"/>
      <c r="J50" s="33"/>
      <c r="K50" s="36"/>
    </row>
    <row r="51" spans="2:47" s="1" customFormat="1" ht="15" x14ac:dyDescent="0.3">
      <c r="B51" s="32"/>
      <c r="C51" s="28" t="s">
        <v>28</v>
      </c>
      <c r="D51" s="33"/>
      <c r="E51" s="33"/>
      <c r="F51" s="26" t="str">
        <f>E15</f>
        <v>CIDEM Hranice, a.s.</v>
      </c>
      <c r="G51" s="33"/>
      <c r="H51" s="33"/>
      <c r="I51" s="93" t="s">
        <v>36</v>
      </c>
      <c r="J51" s="26" t="str">
        <f>E21</f>
        <v>Ing.Petr Kavina</v>
      </c>
      <c r="K51" s="36"/>
    </row>
    <row r="52" spans="2:47" s="1" customFormat="1" ht="14.45" customHeight="1" x14ac:dyDescent="0.3">
      <c r="B52" s="32"/>
      <c r="C52" s="28" t="s">
        <v>34</v>
      </c>
      <c r="D52" s="33"/>
      <c r="E52" s="33"/>
      <c r="F52" s="26" t="str">
        <f>IF(E18="","",E18)</f>
        <v/>
      </c>
      <c r="G52" s="33"/>
      <c r="H52" s="33"/>
      <c r="I52" s="92"/>
      <c r="J52" s="33"/>
      <c r="K52" s="36"/>
    </row>
    <row r="53" spans="2:47" s="1" customFormat="1" ht="10.35" customHeight="1" x14ac:dyDescent="0.3">
      <c r="B53" s="32"/>
      <c r="C53" s="33"/>
      <c r="D53" s="33"/>
      <c r="E53" s="33"/>
      <c r="F53" s="33"/>
      <c r="G53" s="33"/>
      <c r="H53" s="33"/>
      <c r="I53" s="92"/>
      <c r="J53" s="33"/>
      <c r="K53" s="36"/>
    </row>
    <row r="54" spans="2:47" s="1" customFormat="1" ht="29.25" customHeight="1" x14ac:dyDescent="0.3">
      <c r="B54" s="32"/>
      <c r="C54" s="116" t="s">
        <v>98</v>
      </c>
      <c r="D54" s="106"/>
      <c r="E54" s="106"/>
      <c r="F54" s="106"/>
      <c r="G54" s="106"/>
      <c r="H54" s="106"/>
      <c r="I54" s="117"/>
      <c r="J54" s="118" t="s">
        <v>99</v>
      </c>
      <c r="K54" s="119"/>
    </row>
    <row r="55" spans="2:47" s="1" customFormat="1" ht="10.35" customHeight="1" x14ac:dyDescent="0.3">
      <c r="B55" s="32"/>
      <c r="C55" s="33"/>
      <c r="D55" s="33"/>
      <c r="E55" s="33"/>
      <c r="F55" s="33"/>
      <c r="G55" s="33"/>
      <c r="H55" s="33"/>
      <c r="I55" s="92"/>
      <c r="J55" s="33"/>
      <c r="K55" s="36"/>
    </row>
    <row r="56" spans="2:47" s="1" customFormat="1" ht="29.25" customHeight="1" x14ac:dyDescent="0.3">
      <c r="B56" s="32"/>
      <c r="C56" s="120" t="s">
        <v>100</v>
      </c>
      <c r="D56" s="33"/>
      <c r="E56" s="33"/>
      <c r="F56" s="33"/>
      <c r="G56" s="33"/>
      <c r="H56" s="33"/>
      <c r="I56" s="92"/>
      <c r="J56" s="102">
        <f>J84</f>
        <v>0</v>
      </c>
      <c r="K56" s="36"/>
      <c r="AU56" s="15" t="s">
        <v>101</v>
      </c>
    </row>
    <row r="57" spans="2:47" s="7" customFormat="1" ht="24.95" customHeight="1" x14ac:dyDescent="0.3">
      <c r="B57" s="121"/>
      <c r="C57" s="122"/>
      <c r="D57" s="123" t="s">
        <v>102</v>
      </c>
      <c r="E57" s="124"/>
      <c r="F57" s="124"/>
      <c r="G57" s="124"/>
      <c r="H57" s="124"/>
      <c r="I57" s="125"/>
      <c r="J57" s="126">
        <f>J85</f>
        <v>0</v>
      </c>
      <c r="K57" s="127"/>
    </row>
    <row r="58" spans="2:47" s="8" customFormat="1" ht="19.899999999999999" customHeight="1" x14ac:dyDescent="0.3">
      <c r="B58" s="128"/>
      <c r="C58" s="129"/>
      <c r="D58" s="130" t="s">
        <v>103</v>
      </c>
      <c r="E58" s="131"/>
      <c r="F58" s="131"/>
      <c r="G58" s="131"/>
      <c r="H58" s="131"/>
      <c r="I58" s="132"/>
      <c r="J58" s="133">
        <f>J86</f>
        <v>0</v>
      </c>
      <c r="K58" s="134"/>
    </row>
    <row r="59" spans="2:47" s="8" customFormat="1" ht="19.899999999999999" customHeight="1" x14ac:dyDescent="0.3">
      <c r="B59" s="128"/>
      <c r="C59" s="129"/>
      <c r="D59" s="130" t="s">
        <v>529</v>
      </c>
      <c r="E59" s="131"/>
      <c r="F59" s="131"/>
      <c r="G59" s="131"/>
      <c r="H59" s="131"/>
      <c r="I59" s="132"/>
      <c r="J59" s="133">
        <f>J99</f>
        <v>0</v>
      </c>
      <c r="K59" s="134"/>
    </row>
    <row r="60" spans="2:47" s="8" customFormat="1" ht="19.899999999999999" customHeight="1" x14ac:dyDescent="0.3">
      <c r="B60" s="128"/>
      <c r="C60" s="129"/>
      <c r="D60" s="130" t="s">
        <v>436</v>
      </c>
      <c r="E60" s="131"/>
      <c r="F60" s="131"/>
      <c r="G60" s="131"/>
      <c r="H60" s="131"/>
      <c r="I60" s="132"/>
      <c r="J60" s="133">
        <f>J101</f>
        <v>0</v>
      </c>
      <c r="K60" s="134"/>
    </row>
    <row r="61" spans="2:47" s="8" customFormat="1" ht="19.899999999999999" customHeight="1" x14ac:dyDescent="0.3">
      <c r="B61" s="128"/>
      <c r="C61" s="129"/>
      <c r="D61" s="130" t="s">
        <v>530</v>
      </c>
      <c r="E61" s="131"/>
      <c r="F61" s="131"/>
      <c r="G61" s="131"/>
      <c r="H61" s="131"/>
      <c r="I61" s="132"/>
      <c r="J61" s="133">
        <f>J105</f>
        <v>0</v>
      </c>
      <c r="K61" s="134"/>
    </row>
    <row r="62" spans="2:47" s="8" customFormat="1" ht="19.899999999999999" customHeight="1" x14ac:dyDescent="0.3">
      <c r="B62" s="128"/>
      <c r="C62" s="129"/>
      <c r="D62" s="130" t="s">
        <v>107</v>
      </c>
      <c r="E62" s="131"/>
      <c r="F62" s="131"/>
      <c r="G62" s="131"/>
      <c r="H62" s="131"/>
      <c r="I62" s="132"/>
      <c r="J62" s="133">
        <f>J126</f>
        <v>0</v>
      </c>
      <c r="K62" s="134"/>
    </row>
    <row r="63" spans="2:47" s="8" customFormat="1" ht="19.899999999999999" customHeight="1" x14ac:dyDescent="0.3">
      <c r="B63" s="128"/>
      <c r="C63" s="129"/>
      <c r="D63" s="130" t="s">
        <v>108</v>
      </c>
      <c r="E63" s="131"/>
      <c r="F63" s="131"/>
      <c r="G63" s="131"/>
      <c r="H63" s="131"/>
      <c r="I63" s="132"/>
      <c r="J63" s="133">
        <f>J129</f>
        <v>0</v>
      </c>
      <c r="K63" s="134"/>
    </row>
    <row r="64" spans="2:47" s="8" customFormat="1" ht="19.899999999999999" customHeight="1" x14ac:dyDescent="0.3">
      <c r="B64" s="128"/>
      <c r="C64" s="129"/>
      <c r="D64" s="130" t="s">
        <v>109</v>
      </c>
      <c r="E64" s="131"/>
      <c r="F64" s="131"/>
      <c r="G64" s="131"/>
      <c r="H64" s="131"/>
      <c r="I64" s="132"/>
      <c r="J64" s="133">
        <f>J134</f>
        <v>0</v>
      </c>
      <c r="K64" s="134"/>
    </row>
    <row r="65" spans="2:12" s="1" customFormat="1" ht="21.75" customHeight="1" x14ac:dyDescent="0.3">
      <c r="B65" s="32"/>
      <c r="C65" s="33"/>
      <c r="D65" s="33"/>
      <c r="E65" s="33"/>
      <c r="F65" s="33"/>
      <c r="G65" s="33"/>
      <c r="H65" s="33"/>
      <c r="I65" s="92"/>
      <c r="J65" s="33"/>
      <c r="K65" s="36"/>
    </row>
    <row r="66" spans="2:12" s="1" customFormat="1" ht="6.95" customHeight="1" x14ac:dyDescent="0.3">
      <c r="B66" s="47"/>
      <c r="C66" s="48"/>
      <c r="D66" s="48"/>
      <c r="E66" s="48"/>
      <c r="F66" s="48"/>
      <c r="G66" s="48"/>
      <c r="H66" s="48"/>
      <c r="I66" s="113"/>
      <c r="J66" s="48"/>
      <c r="K66" s="49"/>
    </row>
    <row r="70" spans="2:12" s="1" customFormat="1" ht="6.95" customHeight="1" x14ac:dyDescent="0.3">
      <c r="B70" s="50"/>
      <c r="C70" s="51"/>
      <c r="D70" s="51"/>
      <c r="E70" s="51"/>
      <c r="F70" s="51"/>
      <c r="G70" s="51"/>
      <c r="H70" s="51"/>
      <c r="I70" s="114"/>
      <c r="J70" s="51"/>
      <c r="K70" s="51"/>
      <c r="L70" s="32"/>
    </row>
    <row r="71" spans="2:12" s="1" customFormat="1" ht="36.950000000000003" customHeight="1" x14ac:dyDescent="0.3">
      <c r="B71" s="32"/>
      <c r="C71" s="52" t="s">
        <v>116</v>
      </c>
      <c r="L71" s="32"/>
    </row>
    <row r="72" spans="2:12" s="1" customFormat="1" ht="6.95" customHeight="1" x14ac:dyDescent="0.3">
      <c r="B72" s="32"/>
      <c r="L72" s="32"/>
    </row>
    <row r="73" spans="2:12" s="1" customFormat="1" ht="14.45" customHeight="1" x14ac:dyDescent="0.3">
      <c r="B73" s="32"/>
      <c r="C73" s="54" t="s">
        <v>17</v>
      </c>
      <c r="L73" s="32"/>
    </row>
    <row r="74" spans="2:12" s="1" customFormat="1" ht="22.5" customHeight="1" x14ac:dyDescent="0.3">
      <c r="B74" s="32"/>
      <c r="E74" s="326" t="str">
        <f>E7</f>
        <v>PŘÍSTAVBA VÝROBNÍ HALY CETRIS</v>
      </c>
      <c r="F74" s="299"/>
      <c r="G74" s="299"/>
      <c r="H74" s="299"/>
      <c r="L74" s="32"/>
    </row>
    <row r="75" spans="2:12" s="1" customFormat="1" ht="14.45" customHeight="1" x14ac:dyDescent="0.3">
      <c r="B75" s="32"/>
      <c r="C75" s="54" t="s">
        <v>95</v>
      </c>
      <c r="L75" s="32"/>
    </row>
    <row r="76" spans="2:12" s="1" customFormat="1" ht="23.25" customHeight="1" x14ac:dyDescent="0.3">
      <c r="B76" s="32"/>
      <c r="E76" s="296" t="str">
        <f>E9</f>
        <v>SO-03 - Dešťová kanalizace</v>
      </c>
      <c r="F76" s="299"/>
      <c r="G76" s="299"/>
      <c r="H76" s="299"/>
      <c r="L76" s="32"/>
    </row>
    <row r="77" spans="2:12" s="1" customFormat="1" ht="6.95" customHeight="1" x14ac:dyDescent="0.3">
      <c r="B77" s="32"/>
      <c r="L77" s="32"/>
    </row>
    <row r="78" spans="2:12" s="1" customFormat="1" ht="18" customHeight="1" x14ac:dyDescent="0.3">
      <c r="B78" s="32"/>
      <c r="C78" s="54" t="s">
        <v>22</v>
      </c>
      <c r="F78" s="135" t="str">
        <f>F12</f>
        <v>Hranice</v>
      </c>
      <c r="I78" s="136" t="s">
        <v>24</v>
      </c>
      <c r="J78" s="58" t="str">
        <f>IF(J12="","",J12)</f>
        <v>27.07.2016</v>
      </c>
      <c r="L78" s="32"/>
    </row>
    <row r="79" spans="2:12" s="1" customFormat="1" ht="6.95" customHeight="1" x14ac:dyDescent="0.3">
      <c r="B79" s="32"/>
      <c r="L79" s="32"/>
    </row>
    <row r="80" spans="2:12" s="1" customFormat="1" ht="15" x14ac:dyDescent="0.3">
      <c r="B80" s="32"/>
      <c r="C80" s="54" t="s">
        <v>28</v>
      </c>
      <c r="F80" s="135" t="str">
        <f>E15</f>
        <v>CIDEM Hranice, a.s.</v>
      </c>
      <c r="I80" s="136" t="s">
        <v>36</v>
      </c>
      <c r="J80" s="135" t="str">
        <f>E21</f>
        <v>Ing.Petr Kavina</v>
      </c>
      <c r="L80" s="32"/>
    </row>
    <row r="81" spans="2:65" s="1" customFormat="1" ht="14.45" customHeight="1" x14ac:dyDescent="0.3">
      <c r="B81" s="32"/>
      <c r="C81" s="54" t="s">
        <v>34</v>
      </c>
      <c r="F81" s="135" t="str">
        <f>IF(E18="","",E18)</f>
        <v/>
      </c>
      <c r="L81" s="32"/>
    </row>
    <row r="82" spans="2:65" s="1" customFormat="1" ht="10.35" customHeight="1" x14ac:dyDescent="0.3">
      <c r="B82" s="32"/>
      <c r="L82" s="32"/>
    </row>
    <row r="83" spans="2:65" s="9" customFormat="1" ht="29.25" customHeight="1" x14ac:dyDescent="0.3">
      <c r="B83" s="137"/>
      <c r="C83" s="138" t="s">
        <v>117</v>
      </c>
      <c r="D83" s="139" t="s">
        <v>60</v>
      </c>
      <c r="E83" s="139" t="s">
        <v>56</v>
      </c>
      <c r="F83" s="139" t="s">
        <v>118</v>
      </c>
      <c r="G83" s="139" t="s">
        <v>119</v>
      </c>
      <c r="H83" s="139" t="s">
        <v>120</v>
      </c>
      <c r="I83" s="140" t="s">
        <v>121</v>
      </c>
      <c r="J83" s="139" t="s">
        <v>99</v>
      </c>
      <c r="K83" s="141" t="s">
        <v>122</v>
      </c>
      <c r="L83" s="137"/>
      <c r="M83" s="64" t="s">
        <v>123</v>
      </c>
      <c r="N83" s="65" t="s">
        <v>45</v>
      </c>
      <c r="O83" s="65" t="s">
        <v>124</v>
      </c>
      <c r="P83" s="65" t="s">
        <v>125</v>
      </c>
      <c r="Q83" s="65" t="s">
        <v>126</v>
      </c>
      <c r="R83" s="65" t="s">
        <v>127</v>
      </c>
      <c r="S83" s="65" t="s">
        <v>128</v>
      </c>
      <c r="T83" s="66" t="s">
        <v>129</v>
      </c>
    </row>
    <row r="84" spans="2:65" s="1" customFormat="1" ht="29.25" customHeight="1" x14ac:dyDescent="0.35">
      <c r="B84" s="32"/>
      <c r="C84" s="68" t="s">
        <v>100</v>
      </c>
      <c r="J84" s="142">
        <f>BK84</f>
        <v>0</v>
      </c>
      <c r="L84" s="32"/>
      <c r="M84" s="67"/>
      <c r="N84" s="59"/>
      <c r="O84" s="59"/>
      <c r="P84" s="143">
        <f>P85</f>
        <v>0</v>
      </c>
      <c r="Q84" s="59"/>
      <c r="R84" s="143">
        <f>R85</f>
        <v>4.5137700000000001</v>
      </c>
      <c r="S84" s="59"/>
      <c r="T84" s="144">
        <f>T85</f>
        <v>1.3720000000000001</v>
      </c>
      <c r="AT84" s="15" t="s">
        <v>74</v>
      </c>
      <c r="AU84" s="15" t="s">
        <v>101</v>
      </c>
      <c r="BK84" s="145">
        <f>BK85</f>
        <v>0</v>
      </c>
    </row>
    <row r="85" spans="2:65" s="10" customFormat="1" ht="37.35" customHeight="1" x14ac:dyDescent="0.35">
      <c r="B85" s="146"/>
      <c r="D85" s="147" t="s">
        <v>74</v>
      </c>
      <c r="E85" s="148" t="s">
        <v>130</v>
      </c>
      <c r="F85" s="148" t="s">
        <v>131</v>
      </c>
      <c r="I85" s="149"/>
      <c r="J85" s="150">
        <f>BK85</f>
        <v>0</v>
      </c>
      <c r="L85" s="146"/>
      <c r="M85" s="151"/>
      <c r="N85" s="152"/>
      <c r="O85" s="152"/>
      <c r="P85" s="153">
        <f>P86+P99+P101+P105+P126+P129+P134</f>
        <v>0</v>
      </c>
      <c r="Q85" s="152"/>
      <c r="R85" s="153">
        <f>R86+R99+R101+R105+R126+R129+R134</f>
        <v>4.5137700000000001</v>
      </c>
      <c r="S85" s="152"/>
      <c r="T85" s="154">
        <f>T86+T99+T101+T105+T126+T129+T134</f>
        <v>1.3720000000000001</v>
      </c>
      <c r="AR85" s="147" t="s">
        <v>9</v>
      </c>
      <c r="AT85" s="155" t="s">
        <v>74</v>
      </c>
      <c r="AU85" s="155" t="s">
        <v>75</v>
      </c>
      <c r="AY85" s="147" t="s">
        <v>132</v>
      </c>
      <c r="BK85" s="156">
        <f>BK86+BK99+BK101+BK105+BK126+BK129+BK134</f>
        <v>0</v>
      </c>
    </row>
    <row r="86" spans="2:65" s="10" customFormat="1" ht="19.899999999999999" customHeight="1" x14ac:dyDescent="0.3">
      <c r="B86" s="146"/>
      <c r="D86" s="157" t="s">
        <v>74</v>
      </c>
      <c r="E86" s="158" t="s">
        <v>9</v>
      </c>
      <c r="F86" s="158" t="s">
        <v>133</v>
      </c>
      <c r="I86" s="149"/>
      <c r="J86" s="159">
        <f>BK86</f>
        <v>0</v>
      </c>
      <c r="L86" s="146"/>
      <c r="M86" s="151"/>
      <c r="N86" s="152"/>
      <c r="O86" s="152"/>
      <c r="P86" s="153">
        <f>SUM(P87:P98)</f>
        <v>0</v>
      </c>
      <c r="Q86" s="152"/>
      <c r="R86" s="153">
        <f>SUM(R87:R98)</f>
        <v>2.3799999999999998E-2</v>
      </c>
      <c r="S86" s="152"/>
      <c r="T86" s="154">
        <f>SUM(T87:T98)</f>
        <v>1.264</v>
      </c>
      <c r="AR86" s="147" t="s">
        <v>9</v>
      </c>
      <c r="AT86" s="155" t="s">
        <v>74</v>
      </c>
      <c r="AU86" s="155" t="s">
        <v>9</v>
      </c>
      <c r="AY86" s="147" t="s">
        <v>132</v>
      </c>
      <c r="BK86" s="156">
        <f>SUM(BK87:BK98)</f>
        <v>0</v>
      </c>
    </row>
    <row r="87" spans="2:65" s="1" customFormat="1" ht="44.25" customHeight="1" x14ac:dyDescent="0.3">
      <c r="B87" s="160"/>
      <c r="C87" s="161" t="s">
        <v>9</v>
      </c>
      <c r="D87" s="161" t="s">
        <v>134</v>
      </c>
      <c r="E87" s="162" t="s">
        <v>531</v>
      </c>
      <c r="F87" s="163" t="s">
        <v>532</v>
      </c>
      <c r="G87" s="164" t="s">
        <v>182</v>
      </c>
      <c r="H87" s="165">
        <v>4</v>
      </c>
      <c r="I87" s="166"/>
      <c r="J87" s="167">
        <f t="shared" ref="J87:J97" si="0">ROUND(I87*H87,0)</f>
        <v>0</v>
      </c>
      <c r="K87" s="163" t="s">
        <v>138</v>
      </c>
      <c r="L87" s="32"/>
      <c r="M87" s="168" t="s">
        <v>3</v>
      </c>
      <c r="N87" s="169" t="s">
        <v>46</v>
      </c>
      <c r="O87" s="33"/>
      <c r="P87" s="170">
        <f t="shared" ref="P87:P97" si="1">O87*H87</f>
        <v>0</v>
      </c>
      <c r="Q87" s="170">
        <v>0</v>
      </c>
      <c r="R87" s="170">
        <f t="shared" ref="R87:R97" si="2">Q87*H87</f>
        <v>0</v>
      </c>
      <c r="S87" s="170">
        <v>0.316</v>
      </c>
      <c r="T87" s="171">
        <f t="shared" ref="T87:T97" si="3">S87*H87</f>
        <v>1.264</v>
      </c>
      <c r="AR87" s="15" t="s">
        <v>139</v>
      </c>
      <c r="AT87" s="15" t="s">
        <v>134</v>
      </c>
      <c r="AU87" s="15" t="s">
        <v>83</v>
      </c>
      <c r="AY87" s="15" t="s">
        <v>132</v>
      </c>
      <c r="BE87" s="172">
        <f t="shared" ref="BE87:BE97" si="4">IF(N87="základní",J87,0)</f>
        <v>0</v>
      </c>
      <c r="BF87" s="172">
        <f t="shared" ref="BF87:BF97" si="5">IF(N87="snížená",J87,0)</f>
        <v>0</v>
      </c>
      <c r="BG87" s="172">
        <f t="shared" ref="BG87:BG97" si="6">IF(N87="zákl. přenesená",J87,0)</f>
        <v>0</v>
      </c>
      <c r="BH87" s="172">
        <f t="shared" ref="BH87:BH97" si="7">IF(N87="sníž. přenesená",J87,0)</f>
        <v>0</v>
      </c>
      <c r="BI87" s="172">
        <f t="shared" ref="BI87:BI97" si="8">IF(N87="nulová",J87,0)</f>
        <v>0</v>
      </c>
      <c r="BJ87" s="15" t="s">
        <v>9</v>
      </c>
      <c r="BK87" s="172">
        <f t="shared" ref="BK87:BK97" si="9">ROUND(I87*H87,0)</f>
        <v>0</v>
      </c>
      <c r="BL87" s="15" t="s">
        <v>139</v>
      </c>
      <c r="BM87" s="15" t="s">
        <v>533</v>
      </c>
    </row>
    <row r="88" spans="2:65" s="1" customFormat="1" ht="31.5" customHeight="1" x14ac:dyDescent="0.3">
      <c r="B88" s="160"/>
      <c r="C88" s="161" t="s">
        <v>83</v>
      </c>
      <c r="D88" s="161" t="s">
        <v>134</v>
      </c>
      <c r="E88" s="162" t="s">
        <v>534</v>
      </c>
      <c r="F88" s="163" t="s">
        <v>535</v>
      </c>
      <c r="G88" s="164" t="s">
        <v>137</v>
      </c>
      <c r="H88" s="165">
        <v>55.28</v>
      </c>
      <c r="I88" s="166"/>
      <c r="J88" s="167">
        <f t="shared" si="0"/>
        <v>0</v>
      </c>
      <c r="K88" s="163" t="s">
        <v>138</v>
      </c>
      <c r="L88" s="32"/>
      <c r="M88" s="168" t="s">
        <v>3</v>
      </c>
      <c r="N88" s="169" t="s">
        <v>46</v>
      </c>
      <c r="O88" s="33"/>
      <c r="P88" s="170">
        <f t="shared" si="1"/>
        <v>0</v>
      </c>
      <c r="Q88" s="170">
        <v>0</v>
      </c>
      <c r="R88" s="170">
        <f t="shared" si="2"/>
        <v>0</v>
      </c>
      <c r="S88" s="170">
        <v>0</v>
      </c>
      <c r="T88" s="171">
        <f t="shared" si="3"/>
        <v>0</v>
      </c>
      <c r="AR88" s="15" t="s">
        <v>139</v>
      </c>
      <c r="AT88" s="15" t="s">
        <v>134</v>
      </c>
      <c r="AU88" s="15" t="s">
        <v>83</v>
      </c>
      <c r="AY88" s="15" t="s">
        <v>132</v>
      </c>
      <c r="BE88" s="172">
        <f t="shared" si="4"/>
        <v>0</v>
      </c>
      <c r="BF88" s="172">
        <f t="shared" si="5"/>
        <v>0</v>
      </c>
      <c r="BG88" s="172">
        <f t="shared" si="6"/>
        <v>0</v>
      </c>
      <c r="BH88" s="172">
        <f t="shared" si="7"/>
        <v>0</v>
      </c>
      <c r="BI88" s="172">
        <f t="shared" si="8"/>
        <v>0</v>
      </c>
      <c r="BJ88" s="15" t="s">
        <v>9</v>
      </c>
      <c r="BK88" s="172">
        <f t="shared" si="9"/>
        <v>0</v>
      </c>
      <c r="BL88" s="15" t="s">
        <v>139</v>
      </c>
      <c r="BM88" s="15" t="s">
        <v>536</v>
      </c>
    </row>
    <row r="89" spans="2:65" s="1" customFormat="1" ht="31.5" customHeight="1" x14ac:dyDescent="0.3">
      <c r="B89" s="160"/>
      <c r="C89" s="161" t="s">
        <v>144</v>
      </c>
      <c r="D89" s="161" t="s">
        <v>134</v>
      </c>
      <c r="E89" s="162" t="s">
        <v>537</v>
      </c>
      <c r="F89" s="163" t="s">
        <v>538</v>
      </c>
      <c r="G89" s="164" t="s">
        <v>137</v>
      </c>
      <c r="H89" s="165">
        <v>55.28</v>
      </c>
      <c r="I89" s="166"/>
      <c r="J89" s="167">
        <f t="shared" si="0"/>
        <v>0</v>
      </c>
      <c r="K89" s="163" t="s">
        <v>138</v>
      </c>
      <c r="L89" s="32"/>
      <c r="M89" s="168" t="s">
        <v>3</v>
      </c>
      <c r="N89" s="169" t="s">
        <v>46</v>
      </c>
      <c r="O89" s="33"/>
      <c r="P89" s="170">
        <f t="shared" si="1"/>
        <v>0</v>
      </c>
      <c r="Q89" s="170">
        <v>0</v>
      </c>
      <c r="R89" s="170">
        <f t="shared" si="2"/>
        <v>0</v>
      </c>
      <c r="S89" s="170">
        <v>0</v>
      </c>
      <c r="T89" s="171">
        <f t="shared" si="3"/>
        <v>0</v>
      </c>
      <c r="AR89" s="15" t="s">
        <v>139</v>
      </c>
      <c r="AT89" s="15" t="s">
        <v>134</v>
      </c>
      <c r="AU89" s="15" t="s">
        <v>83</v>
      </c>
      <c r="AY89" s="15" t="s">
        <v>132</v>
      </c>
      <c r="BE89" s="172">
        <f t="shared" si="4"/>
        <v>0</v>
      </c>
      <c r="BF89" s="172">
        <f t="shared" si="5"/>
        <v>0</v>
      </c>
      <c r="BG89" s="172">
        <f t="shared" si="6"/>
        <v>0</v>
      </c>
      <c r="BH89" s="172">
        <f t="shared" si="7"/>
        <v>0</v>
      </c>
      <c r="BI89" s="172">
        <f t="shared" si="8"/>
        <v>0</v>
      </c>
      <c r="BJ89" s="15" t="s">
        <v>9</v>
      </c>
      <c r="BK89" s="172">
        <f t="shared" si="9"/>
        <v>0</v>
      </c>
      <c r="BL89" s="15" t="s">
        <v>139</v>
      </c>
      <c r="BM89" s="15" t="s">
        <v>539</v>
      </c>
    </row>
    <row r="90" spans="2:65" s="1" customFormat="1" ht="31.5" customHeight="1" x14ac:dyDescent="0.3">
      <c r="B90" s="160"/>
      <c r="C90" s="161" t="s">
        <v>139</v>
      </c>
      <c r="D90" s="161" t="s">
        <v>134</v>
      </c>
      <c r="E90" s="162" t="s">
        <v>540</v>
      </c>
      <c r="F90" s="163" t="s">
        <v>541</v>
      </c>
      <c r="G90" s="164" t="s">
        <v>182</v>
      </c>
      <c r="H90" s="165">
        <v>28</v>
      </c>
      <c r="I90" s="166"/>
      <c r="J90" s="167">
        <f t="shared" si="0"/>
        <v>0</v>
      </c>
      <c r="K90" s="163" t="s">
        <v>138</v>
      </c>
      <c r="L90" s="32"/>
      <c r="M90" s="168" t="s">
        <v>3</v>
      </c>
      <c r="N90" s="169" t="s">
        <v>46</v>
      </c>
      <c r="O90" s="33"/>
      <c r="P90" s="170">
        <f t="shared" si="1"/>
        <v>0</v>
      </c>
      <c r="Q90" s="170">
        <v>8.4999999999999995E-4</v>
      </c>
      <c r="R90" s="170">
        <f t="shared" si="2"/>
        <v>2.3799999999999998E-2</v>
      </c>
      <c r="S90" s="170">
        <v>0</v>
      </c>
      <c r="T90" s="171">
        <f t="shared" si="3"/>
        <v>0</v>
      </c>
      <c r="AR90" s="15" t="s">
        <v>139</v>
      </c>
      <c r="AT90" s="15" t="s">
        <v>134</v>
      </c>
      <c r="AU90" s="15" t="s">
        <v>83</v>
      </c>
      <c r="AY90" s="15" t="s">
        <v>132</v>
      </c>
      <c r="BE90" s="172">
        <f t="shared" si="4"/>
        <v>0</v>
      </c>
      <c r="BF90" s="172">
        <f t="shared" si="5"/>
        <v>0</v>
      </c>
      <c r="BG90" s="172">
        <f t="shared" si="6"/>
        <v>0</v>
      </c>
      <c r="BH90" s="172">
        <f t="shared" si="7"/>
        <v>0</v>
      </c>
      <c r="BI90" s="172">
        <f t="shared" si="8"/>
        <v>0</v>
      </c>
      <c r="BJ90" s="15" t="s">
        <v>9</v>
      </c>
      <c r="BK90" s="172">
        <f t="shared" si="9"/>
        <v>0</v>
      </c>
      <c r="BL90" s="15" t="s">
        <v>139</v>
      </c>
      <c r="BM90" s="15" t="s">
        <v>542</v>
      </c>
    </row>
    <row r="91" spans="2:65" s="1" customFormat="1" ht="31.5" customHeight="1" x14ac:dyDescent="0.3">
      <c r="B91" s="160"/>
      <c r="C91" s="161" t="s">
        <v>151</v>
      </c>
      <c r="D91" s="161" t="s">
        <v>134</v>
      </c>
      <c r="E91" s="162" t="s">
        <v>543</v>
      </c>
      <c r="F91" s="163" t="s">
        <v>544</v>
      </c>
      <c r="G91" s="164" t="s">
        <v>182</v>
      </c>
      <c r="H91" s="165">
        <v>28</v>
      </c>
      <c r="I91" s="166"/>
      <c r="J91" s="167">
        <f t="shared" si="0"/>
        <v>0</v>
      </c>
      <c r="K91" s="163" t="s">
        <v>138</v>
      </c>
      <c r="L91" s="32"/>
      <c r="M91" s="168" t="s">
        <v>3</v>
      </c>
      <c r="N91" s="169" t="s">
        <v>46</v>
      </c>
      <c r="O91" s="33"/>
      <c r="P91" s="170">
        <f t="shared" si="1"/>
        <v>0</v>
      </c>
      <c r="Q91" s="170">
        <v>0</v>
      </c>
      <c r="R91" s="170">
        <f t="shared" si="2"/>
        <v>0</v>
      </c>
      <c r="S91" s="170">
        <v>0</v>
      </c>
      <c r="T91" s="171">
        <f t="shared" si="3"/>
        <v>0</v>
      </c>
      <c r="AR91" s="15" t="s">
        <v>139</v>
      </c>
      <c r="AT91" s="15" t="s">
        <v>134</v>
      </c>
      <c r="AU91" s="15" t="s">
        <v>83</v>
      </c>
      <c r="AY91" s="15" t="s">
        <v>132</v>
      </c>
      <c r="BE91" s="172">
        <f t="shared" si="4"/>
        <v>0</v>
      </c>
      <c r="BF91" s="172">
        <f t="shared" si="5"/>
        <v>0</v>
      </c>
      <c r="BG91" s="172">
        <f t="shared" si="6"/>
        <v>0</v>
      </c>
      <c r="BH91" s="172">
        <f t="shared" si="7"/>
        <v>0</v>
      </c>
      <c r="BI91" s="172">
        <f t="shared" si="8"/>
        <v>0</v>
      </c>
      <c r="BJ91" s="15" t="s">
        <v>9</v>
      </c>
      <c r="BK91" s="172">
        <f t="shared" si="9"/>
        <v>0</v>
      </c>
      <c r="BL91" s="15" t="s">
        <v>139</v>
      </c>
      <c r="BM91" s="15" t="s">
        <v>545</v>
      </c>
    </row>
    <row r="92" spans="2:65" s="1" customFormat="1" ht="44.25" customHeight="1" x14ac:dyDescent="0.3">
      <c r="B92" s="160"/>
      <c r="C92" s="161" t="s">
        <v>155</v>
      </c>
      <c r="D92" s="161" t="s">
        <v>134</v>
      </c>
      <c r="E92" s="162" t="s">
        <v>168</v>
      </c>
      <c r="F92" s="163" t="s">
        <v>169</v>
      </c>
      <c r="G92" s="164" t="s">
        <v>137</v>
      </c>
      <c r="H92" s="165">
        <v>46.39</v>
      </c>
      <c r="I92" s="166"/>
      <c r="J92" s="167">
        <f t="shared" si="0"/>
        <v>0</v>
      </c>
      <c r="K92" s="163" t="s">
        <v>138</v>
      </c>
      <c r="L92" s="32"/>
      <c r="M92" s="168" t="s">
        <v>3</v>
      </c>
      <c r="N92" s="169" t="s">
        <v>46</v>
      </c>
      <c r="O92" s="33"/>
      <c r="P92" s="170">
        <f t="shared" si="1"/>
        <v>0</v>
      </c>
      <c r="Q92" s="170">
        <v>0</v>
      </c>
      <c r="R92" s="170">
        <f t="shared" si="2"/>
        <v>0</v>
      </c>
      <c r="S92" s="170">
        <v>0</v>
      </c>
      <c r="T92" s="171">
        <f t="shared" si="3"/>
        <v>0</v>
      </c>
      <c r="AR92" s="15" t="s">
        <v>139</v>
      </c>
      <c r="AT92" s="15" t="s">
        <v>134</v>
      </c>
      <c r="AU92" s="15" t="s">
        <v>83</v>
      </c>
      <c r="AY92" s="15" t="s">
        <v>132</v>
      </c>
      <c r="BE92" s="172">
        <f t="shared" si="4"/>
        <v>0</v>
      </c>
      <c r="BF92" s="172">
        <f t="shared" si="5"/>
        <v>0</v>
      </c>
      <c r="BG92" s="172">
        <f t="shared" si="6"/>
        <v>0</v>
      </c>
      <c r="BH92" s="172">
        <f t="shared" si="7"/>
        <v>0</v>
      </c>
      <c r="BI92" s="172">
        <f t="shared" si="8"/>
        <v>0</v>
      </c>
      <c r="BJ92" s="15" t="s">
        <v>9</v>
      </c>
      <c r="BK92" s="172">
        <f t="shared" si="9"/>
        <v>0</v>
      </c>
      <c r="BL92" s="15" t="s">
        <v>139</v>
      </c>
      <c r="BM92" s="15" t="s">
        <v>546</v>
      </c>
    </row>
    <row r="93" spans="2:65" s="1" customFormat="1" ht="22.5" customHeight="1" x14ac:dyDescent="0.3">
      <c r="B93" s="160"/>
      <c r="C93" s="161" t="s">
        <v>159</v>
      </c>
      <c r="D93" s="161" t="s">
        <v>134</v>
      </c>
      <c r="E93" s="162" t="s">
        <v>171</v>
      </c>
      <c r="F93" s="163" t="s">
        <v>172</v>
      </c>
      <c r="G93" s="164" t="s">
        <v>137</v>
      </c>
      <c r="H93" s="165">
        <v>46.39</v>
      </c>
      <c r="I93" s="166"/>
      <c r="J93" s="167">
        <f t="shared" si="0"/>
        <v>0</v>
      </c>
      <c r="K93" s="163" t="s">
        <v>138</v>
      </c>
      <c r="L93" s="32"/>
      <c r="M93" s="168" t="s">
        <v>3</v>
      </c>
      <c r="N93" s="169" t="s">
        <v>46</v>
      </c>
      <c r="O93" s="33"/>
      <c r="P93" s="170">
        <f t="shared" si="1"/>
        <v>0</v>
      </c>
      <c r="Q93" s="170">
        <v>0</v>
      </c>
      <c r="R93" s="170">
        <f t="shared" si="2"/>
        <v>0</v>
      </c>
      <c r="S93" s="170">
        <v>0</v>
      </c>
      <c r="T93" s="171">
        <f t="shared" si="3"/>
        <v>0</v>
      </c>
      <c r="AR93" s="15" t="s">
        <v>139</v>
      </c>
      <c r="AT93" s="15" t="s">
        <v>134</v>
      </c>
      <c r="AU93" s="15" t="s">
        <v>83</v>
      </c>
      <c r="AY93" s="15" t="s">
        <v>132</v>
      </c>
      <c r="BE93" s="172">
        <f t="shared" si="4"/>
        <v>0</v>
      </c>
      <c r="BF93" s="172">
        <f t="shared" si="5"/>
        <v>0</v>
      </c>
      <c r="BG93" s="172">
        <f t="shared" si="6"/>
        <v>0</v>
      </c>
      <c r="BH93" s="172">
        <f t="shared" si="7"/>
        <v>0</v>
      </c>
      <c r="BI93" s="172">
        <f t="shared" si="8"/>
        <v>0</v>
      </c>
      <c r="BJ93" s="15" t="s">
        <v>9</v>
      </c>
      <c r="BK93" s="172">
        <f t="shared" si="9"/>
        <v>0</v>
      </c>
      <c r="BL93" s="15" t="s">
        <v>139</v>
      </c>
      <c r="BM93" s="15" t="s">
        <v>547</v>
      </c>
    </row>
    <row r="94" spans="2:65" s="1" customFormat="1" ht="22.5" customHeight="1" x14ac:dyDescent="0.3">
      <c r="B94" s="160"/>
      <c r="C94" s="161" t="s">
        <v>163</v>
      </c>
      <c r="D94" s="161" t="s">
        <v>134</v>
      </c>
      <c r="E94" s="162" t="s">
        <v>175</v>
      </c>
      <c r="F94" s="163" t="s">
        <v>176</v>
      </c>
      <c r="G94" s="164" t="s">
        <v>177</v>
      </c>
      <c r="H94" s="165">
        <v>92.78</v>
      </c>
      <c r="I94" s="166"/>
      <c r="J94" s="167">
        <f t="shared" si="0"/>
        <v>0</v>
      </c>
      <c r="K94" s="163" t="s">
        <v>138</v>
      </c>
      <c r="L94" s="32"/>
      <c r="M94" s="168" t="s">
        <v>3</v>
      </c>
      <c r="N94" s="169" t="s">
        <v>46</v>
      </c>
      <c r="O94" s="33"/>
      <c r="P94" s="170">
        <f t="shared" si="1"/>
        <v>0</v>
      </c>
      <c r="Q94" s="170">
        <v>0</v>
      </c>
      <c r="R94" s="170">
        <f t="shared" si="2"/>
        <v>0</v>
      </c>
      <c r="S94" s="170">
        <v>0</v>
      </c>
      <c r="T94" s="171">
        <f t="shared" si="3"/>
        <v>0</v>
      </c>
      <c r="AR94" s="15" t="s">
        <v>139</v>
      </c>
      <c r="AT94" s="15" t="s">
        <v>134</v>
      </c>
      <c r="AU94" s="15" t="s">
        <v>83</v>
      </c>
      <c r="AY94" s="15" t="s">
        <v>132</v>
      </c>
      <c r="BE94" s="172">
        <f t="shared" si="4"/>
        <v>0</v>
      </c>
      <c r="BF94" s="172">
        <f t="shared" si="5"/>
        <v>0</v>
      </c>
      <c r="BG94" s="172">
        <f t="shared" si="6"/>
        <v>0</v>
      </c>
      <c r="BH94" s="172">
        <f t="shared" si="7"/>
        <v>0</v>
      </c>
      <c r="BI94" s="172">
        <f t="shared" si="8"/>
        <v>0</v>
      </c>
      <c r="BJ94" s="15" t="s">
        <v>9</v>
      </c>
      <c r="BK94" s="172">
        <f t="shared" si="9"/>
        <v>0</v>
      </c>
      <c r="BL94" s="15" t="s">
        <v>139</v>
      </c>
      <c r="BM94" s="15" t="s">
        <v>548</v>
      </c>
    </row>
    <row r="95" spans="2:65" s="1" customFormat="1" ht="31.5" customHeight="1" x14ac:dyDescent="0.3">
      <c r="B95" s="160"/>
      <c r="C95" s="161" t="s">
        <v>167</v>
      </c>
      <c r="D95" s="161" t="s">
        <v>134</v>
      </c>
      <c r="E95" s="162" t="s">
        <v>549</v>
      </c>
      <c r="F95" s="163" t="s">
        <v>550</v>
      </c>
      <c r="G95" s="164" t="s">
        <v>137</v>
      </c>
      <c r="H95" s="165">
        <v>8.89</v>
      </c>
      <c r="I95" s="166"/>
      <c r="J95" s="167">
        <f t="shared" si="0"/>
        <v>0</v>
      </c>
      <c r="K95" s="163" t="s">
        <v>138</v>
      </c>
      <c r="L95" s="32"/>
      <c r="M95" s="168" t="s">
        <v>3</v>
      </c>
      <c r="N95" s="169" t="s">
        <v>46</v>
      </c>
      <c r="O95" s="33"/>
      <c r="P95" s="170">
        <f t="shared" si="1"/>
        <v>0</v>
      </c>
      <c r="Q95" s="170">
        <v>0</v>
      </c>
      <c r="R95" s="170">
        <f t="shared" si="2"/>
        <v>0</v>
      </c>
      <c r="S95" s="170">
        <v>0</v>
      </c>
      <c r="T95" s="171">
        <f t="shared" si="3"/>
        <v>0</v>
      </c>
      <c r="AR95" s="15" t="s">
        <v>139</v>
      </c>
      <c r="AT95" s="15" t="s">
        <v>134</v>
      </c>
      <c r="AU95" s="15" t="s">
        <v>83</v>
      </c>
      <c r="AY95" s="15" t="s">
        <v>132</v>
      </c>
      <c r="BE95" s="172">
        <f t="shared" si="4"/>
        <v>0</v>
      </c>
      <c r="BF95" s="172">
        <f t="shared" si="5"/>
        <v>0</v>
      </c>
      <c r="BG95" s="172">
        <f t="shared" si="6"/>
        <v>0</v>
      </c>
      <c r="BH95" s="172">
        <f t="shared" si="7"/>
        <v>0</v>
      </c>
      <c r="BI95" s="172">
        <f t="shared" si="8"/>
        <v>0</v>
      </c>
      <c r="BJ95" s="15" t="s">
        <v>9</v>
      </c>
      <c r="BK95" s="172">
        <f t="shared" si="9"/>
        <v>0</v>
      </c>
      <c r="BL95" s="15" t="s">
        <v>139</v>
      </c>
      <c r="BM95" s="15" t="s">
        <v>551</v>
      </c>
    </row>
    <row r="96" spans="2:65" s="1" customFormat="1" ht="44.25" customHeight="1" x14ac:dyDescent="0.3">
      <c r="B96" s="160"/>
      <c r="C96" s="161" t="s">
        <v>26</v>
      </c>
      <c r="D96" s="161" t="s">
        <v>134</v>
      </c>
      <c r="E96" s="162" t="s">
        <v>552</v>
      </c>
      <c r="F96" s="163" t="s">
        <v>553</v>
      </c>
      <c r="G96" s="164" t="s">
        <v>137</v>
      </c>
      <c r="H96" s="165">
        <v>35.159999999999997</v>
      </c>
      <c r="I96" s="166"/>
      <c r="J96" s="167">
        <f t="shared" si="0"/>
        <v>0</v>
      </c>
      <c r="K96" s="163" t="s">
        <v>138</v>
      </c>
      <c r="L96" s="32"/>
      <c r="M96" s="168" t="s">
        <v>3</v>
      </c>
      <c r="N96" s="169" t="s">
        <v>46</v>
      </c>
      <c r="O96" s="33"/>
      <c r="P96" s="170">
        <f t="shared" si="1"/>
        <v>0</v>
      </c>
      <c r="Q96" s="170">
        <v>0</v>
      </c>
      <c r="R96" s="170">
        <f t="shared" si="2"/>
        <v>0</v>
      </c>
      <c r="S96" s="170">
        <v>0</v>
      </c>
      <c r="T96" s="171">
        <f t="shared" si="3"/>
        <v>0</v>
      </c>
      <c r="AR96" s="15" t="s">
        <v>139</v>
      </c>
      <c r="AT96" s="15" t="s">
        <v>134</v>
      </c>
      <c r="AU96" s="15" t="s">
        <v>83</v>
      </c>
      <c r="AY96" s="15" t="s">
        <v>132</v>
      </c>
      <c r="BE96" s="172">
        <f t="shared" si="4"/>
        <v>0</v>
      </c>
      <c r="BF96" s="172">
        <f t="shared" si="5"/>
        <v>0</v>
      </c>
      <c r="BG96" s="172">
        <f t="shared" si="6"/>
        <v>0</v>
      </c>
      <c r="BH96" s="172">
        <f t="shared" si="7"/>
        <v>0</v>
      </c>
      <c r="BI96" s="172">
        <f t="shared" si="8"/>
        <v>0</v>
      </c>
      <c r="BJ96" s="15" t="s">
        <v>9</v>
      </c>
      <c r="BK96" s="172">
        <f t="shared" si="9"/>
        <v>0</v>
      </c>
      <c r="BL96" s="15" t="s">
        <v>139</v>
      </c>
      <c r="BM96" s="15" t="s">
        <v>554</v>
      </c>
    </row>
    <row r="97" spans="2:65" s="1" customFormat="1" ht="22.5" customHeight="1" x14ac:dyDescent="0.3">
      <c r="B97" s="160"/>
      <c r="C97" s="173" t="s">
        <v>174</v>
      </c>
      <c r="D97" s="173" t="s">
        <v>194</v>
      </c>
      <c r="E97" s="174" t="s">
        <v>555</v>
      </c>
      <c r="F97" s="175" t="s">
        <v>556</v>
      </c>
      <c r="G97" s="176" t="s">
        <v>177</v>
      </c>
      <c r="H97" s="177">
        <v>70.319999999999993</v>
      </c>
      <c r="I97" s="178"/>
      <c r="J97" s="179">
        <f t="shared" si="0"/>
        <v>0</v>
      </c>
      <c r="K97" s="175" t="s">
        <v>138</v>
      </c>
      <c r="L97" s="180"/>
      <c r="M97" s="181" t="s">
        <v>3</v>
      </c>
      <c r="N97" s="182" t="s">
        <v>46</v>
      </c>
      <c r="O97" s="33"/>
      <c r="P97" s="170">
        <f t="shared" si="1"/>
        <v>0</v>
      </c>
      <c r="Q97" s="170">
        <v>0</v>
      </c>
      <c r="R97" s="170">
        <f t="shared" si="2"/>
        <v>0</v>
      </c>
      <c r="S97" s="170">
        <v>0</v>
      </c>
      <c r="T97" s="171">
        <f t="shared" si="3"/>
        <v>0</v>
      </c>
      <c r="AR97" s="15" t="s">
        <v>163</v>
      </c>
      <c r="AT97" s="15" t="s">
        <v>194</v>
      </c>
      <c r="AU97" s="15" t="s">
        <v>83</v>
      </c>
      <c r="AY97" s="15" t="s">
        <v>132</v>
      </c>
      <c r="BE97" s="172">
        <f t="shared" si="4"/>
        <v>0</v>
      </c>
      <c r="BF97" s="172">
        <f t="shared" si="5"/>
        <v>0</v>
      </c>
      <c r="BG97" s="172">
        <f t="shared" si="6"/>
        <v>0</v>
      </c>
      <c r="BH97" s="172">
        <f t="shared" si="7"/>
        <v>0</v>
      </c>
      <c r="BI97" s="172">
        <f t="shared" si="8"/>
        <v>0</v>
      </c>
      <c r="BJ97" s="15" t="s">
        <v>9</v>
      </c>
      <c r="BK97" s="172">
        <f t="shared" si="9"/>
        <v>0</v>
      </c>
      <c r="BL97" s="15" t="s">
        <v>139</v>
      </c>
      <c r="BM97" s="15" t="s">
        <v>557</v>
      </c>
    </row>
    <row r="98" spans="2:65" s="11" customFormat="1" x14ac:dyDescent="0.3">
      <c r="B98" s="183"/>
      <c r="D98" s="197" t="s">
        <v>360</v>
      </c>
      <c r="F98" s="198" t="s">
        <v>558</v>
      </c>
      <c r="H98" s="199">
        <v>70.319999999999993</v>
      </c>
      <c r="I98" s="187"/>
      <c r="L98" s="183"/>
      <c r="M98" s="188"/>
      <c r="N98" s="189"/>
      <c r="O98" s="189"/>
      <c r="P98" s="189"/>
      <c r="Q98" s="189"/>
      <c r="R98" s="189"/>
      <c r="S98" s="189"/>
      <c r="T98" s="190"/>
      <c r="AT98" s="191" t="s">
        <v>360</v>
      </c>
      <c r="AU98" s="191" t="s">
        <v>83</v>
      </c>
      <c r="AV98" s="11" t="s">
        <v>83</v>
      </c>
      <c r="AW98" s="11" t="s">
        <v>4</v>
      </c>
      <c r="AX98" s="11" t="s">
        <v>9</v>
      </c>
      <c r="AY98" s="191" t="s">
        <v>132</v>
      </c>
    </row>
    <row r="99" spans="2:65" s="10" customFormat="1" ht="29.85" customHeight="1" x14ac:dyDescent="0.3">
      <c r="B99" s="146"/>
      <c r="D99" s="157" t="s">
        <v>74</v>
      </c>
      <c r="E99" s="158" t="s">
        <v>139</v>
      </c>
      <c r="F99" s="158" t="s">
        <v>559</v>
      </c>
      <c r="I99" s="149"/>
      <c r="J99" s="159">
        <f>BK99</f>
        <v>0</v>
      </c>
      <c r="L99" s="146"/>
      <c r="M99" s="151"/>
      <c r="N99" s="152"/>
      <c r="O99" s="152"/>
      <c r="P99" s="153">
        <f>P100</f>
        <v>0</v>
      </c>
      <c r="Q99" s="152"/>
      <c r="R99" s="153">
        <f>R100</f>
        <v>0</v>
      </c>
      <c r="S99" s="152"/>
      <c r="T99" s="154">
        <f>T100</f>
        <v>0</v>
      </c>
      <c r="AR99" s="147" t="s">
        <v>9</v>
      </c>
      <c r="AT99" s="155" t="s">
        <v>74</v>
      </c>
      <c r="AU99" s="155" t="s">
        <v>9</v>
      </c>
      <c r="AY99" s="147" t="s">
        <v>132</v>
      </c>
      <c r="BK99" s="156">
        <f>BK100</f>
        <v>0</v>
      </c>
    </row>
    <row r="100" spans="2:65" s="1" customFormat="1" ht="31.5" customHeight="1" x14ac:dyDescent="0.3">
      <c r="B100" s="160"/>
      <c r="C100" s="161" t="s">
        <v>179</v>
      </c>
      <c r="D100" s="161" t="s">
        <v>134</v>
      </c>
      <c r="E100" s="162" t="s">
        <v>560</v>
      </c>
      <c r="F100" s="163" t="s">
        <v>561</v>
      </c>
      <c r="G100" s="164" t="s">
        <v>137</v>
      </c>
      <c r="H100" s="165">
        <v>9.9619999999999997</v>
      </c>
      <c r="I100" s="166"/>
      <c r="J100" s="167">
        <f>ROUND(I100*H100,0)</f>
        <v>0</v>
      </c>
      <c r="K100" s="163" t="s">
        <v>138</v>
      </c>
      <c r="L100" s="32"/>
      <c r="M100" s="168" t="s">
        <v>3</v>
      </c>
      <c r="N100" s="169" t="s">
        <v>46</v>
      </c>
      <c r="O100" s="33"/>
      <c r="P100" s="170">
        <f>O100*H100</f>
        <v>0</v>
      </c>
      <c r="Q100" s="170">
        <v>0</v>
      </c>
      <c r="R100" s="170">
        <f>Q100*H100</f>
        <v>0</v>
      </c>
      <c r="S100" s="170">
        <v>0</v>
      </c>
      <c r="T100" s="171">
        <f>S100*H100</f>
        <v>0</v>
      </c>
      <c r="AR100" s="15" t="s">
        <v>139</v>
      </c>
      <c r="AT100" s="15" t="s">
        <v>134</v>
      </c>
      <c r="AU100" s="15" t="s">
        <v>83</v>
      </c>
      <c r="AY100" s="15" t="s">
        <v>132</v>
      </c>
      <c r="BE100" s="172">
        <f>IF(N100="základní",J100,0)</f>
        <v>0</v>
      </c>
      <c r="BF100" s="172">
        <f>IF(N100="snížená",J100,0)</f>
        <v>0</v>
      </c>
      <c r="BG100" s="172">
        <f>IF(N100="zákl. přenesená",J100,0)</f>
        <v>0</v>
      </c>
      <c r="BH100" s="172">
        <f>IF(N100="sníž. přenesená",J100,0)</f>
        <v>0</v>
      </c>
      <c r="BI100" s="172">
        <f>IF(N100="nulová",J100,0)</f>
        <v>0</v>
      </c>
      <c r="BJ100" s="15" t="s">
        <v>9</v>
      </c>
      <c r="BK100" s="172">
        <f>ROUND(I100*H100,0)</f>
        <v>0</v>
      </c>
      <c r="BL100" s="15" t="s">
        <v>139</v>
      </c>
      <c r="BM100" s="15" t="s">
        <v>562</v>
      </c>
    </row>
    <row r="101" spans="2:65" s="10" customFormat="1" ht="29.85" customHeight="1" x14ac:dyDescent="0.3">
      <c r="B101" s="146"/>
      <c r="D101" s="157" t="s">
        <v>74</v>
      </c>
      <c r="E101" s="158" t="s">
        <v>151</v>
      </c>
      <c r="F101" s="158" t="s">
        <v>473</v>
      </c>
      <c r="I101" s="149"/>
      <c r="J101" s="159">
        <f>BK101</f>
        <v>0</v>
      </c>
      <c r="L101" s="146"/>
      <c r="M101" s="151"/>
      <c r="N101" s="152"/>
      <c r="O101" s="152"/>
      <c r="P101" s="153">
        <f>SUM(P102:P104)</f>
        <v>0</v>
      </c>
      <c r="Q101" s="152"/>
      <c r="R101" s="153">
        <f>SUM(R102:R104)</f>
        <v>4.0396800000000006</v>
      </c>
      <c r="S101" s="152"/>
      <c r="T101" s="154">
        <f>SUM(T102:T104)</f>
        <v>0</v>
      </c>
      <c r="AR101" s="147" t="s">
        <v>9</v>
      </c>
      <c r="AT101" s="155" t="s">
        <v>74</v>
      </c>
      <c r="AU101" s="155" t="s">
        <v>9</v>
      </c>
      <c r="AY101" s="147" t="s">
        <v>132</v>
      </c>
      <c r="BK101" s="156">
        <f>SUM(BK102:BK104)</f>
        <v>0</v>
      </c>
    </row>
    <row r="102" spans="2:65" s="1" customFormat="1" ht="31.5" customHeight="1" x14ac:dyDescent="0.3">
      <c r="B102" s="160"/>
      <c r="C102" s="161" t="s">
        <v>185</v>
      </c>
      <c r="D102" s="161" t="s">
        <v>134</v>
      </c>
      <c r="E102" s="162" t="s">
        <v>563</v>
      </c>
      <c r="F102" s="163" t="s">
        <v>564</v>
      </c>
      <c r="G102" s="164" t="s">
        <v>182</v>
      </c>
      <c r="H102" s="165">
        <v>4</v>
      </c>
      <c r="I102" s="166"/>
      <c r="J102" s="167">
        <f>ROUND(I102*H102,0)</f>
        <v>0</v>
      </c>
      <c r="K102" s="163" t="s">
        <v>138</v>
      </c>
      <c r="L102" s="32"/>
      <c r="M102" s="168" t="s">
        <v>3</v>
      </c>
      <c r="N102" s="169" t="s">
        <v>46</v>
      </c>
      <c r="O102" s="33"/>
      <c r="P102" s="170">
        <f>O102*H102</f>
        <v>0</v>
      </c>
      <c r="Q102" s="170">
        <v>0.37080000000000002</v>
      </c>
      <c r="R102" s="170">
        <f>Q102*H102</f>
        <v>1.4832000000000001</v>
      </c>
      <c r="S102" s="170">
        <v>0</v>
      </c>
      <c r="T102" s="171">
        <f>S102*H102</f>
        <v>0</v>
      </c>
      <c r="AR102" s="15" t="s">
        <v>139</v>
      </c>
      <c r="AT102" s="15" t="s">
        <v>134</v>
      </c>
      <c r="AU102" s="15" t="s">
        <v>83</v>
      </c>
      <c r="AY102" s="15" t="s">
        <v>132</v>
      </c>
      <c r="BE102" s="172">
        <f>IF(N102="základní",J102,0)</f>
        <v>0</v>
      </c>
      <c r="BF102" s="172">
        <f>IF(N102="snížená",J102,0)</f>
        <v>0</v>
      </c>
      <c r="BG102" s="172">
        <f>IF(N102="zákl. přenesená",J102,0)</f>
        <v>0</v>
      </c>
      <c r="BH102" s="172">
        <f>IF(N102="sníž. přenesená",J102,0)</f>
        <v>0</v>
      </c>
      <c r="BI102" s="172">
        <f>IF(N102="nulová",J102,0)</f>
        <v>0</v>
      </c>
      <c r="BJ102" s="15" t="s">
        <v>9</v>
      </c>
      <c r="BK102" s="172">
        <f>ROUND(I102*H102,0)</f>
        <v>0</v>
      </c>
      <c r="BL102" s="15" t="s">
        <v>139</v>
      </c>
      <c r="BM102" s="15" t="s">
        <v>565</v>
      </c>
    </row>
    <row r="103" spans="2:65" s="1" customFormat="1" ht="31.5" customHeight="1" x14ac:dyDescent="0.3">
      <c r="B103" s="160"/>
      <c r="C103" s="161" t="s">
        <v>190</v>
      </c>
      <c r="D103" s="161" t="s">
        <v>134</v>
      </c>
      <c r="E103" s="162" t="s">
        <v>566</v>
      </c>
      <c r="F103" s="163" t="s">
        <v>567</v>
      </c>
      <c r="G103" s="164" t="s">
        <v>182</v>
      </c>
      <c r="H103" s="165">
        <v>4</v>
      </c>
      <c r="I103" s="166"/>
      <c r="J103" s="167">
        <f>ROUND(I103*H103,0)</f>
        <v>0</v>
      </c>
      <c r="K103" s="163" t="s">
        <v>138</v>
      </c>
      <c r="L103" s="32"/>
      <c r="M103" s="168" t="s">
        <v>3</v>
      </c>
      <c r="N103" s="169" t="s">
        <v>46</v>
      </c>
      <c r="O103" s="33"/>
      <c r="P103" s="170">
        <f>O103*H103</f>
        <v>0</v>
      </c>
      <c r="Q103" s="170">
        <v>0.26375999999999999</v>
      </c>
      <c r="R103" s="170">
        <f>Q103*H103</f>
        <v>1.05504</v>
      </c>
      <c r="S103" s="170">
        <v>0</v>
      </c>
      <c r="T103" s="171">
        <f>S103*H103</f>
        <v>0</v>
      </c>
      <c r="AR103" s="15" t="s">
        <v>139</v>
      </c>
      <c r="AT103" s="15" t="s">
        <v>134</v>
      </c>
      <c r="AU103" s="15" t="s">
        <v>83</v>
      </c>
      <c r="AY103" s="15" t="s">
        <v>132</v>
      </c>
      <c r="BE103" s="172">
        <f>IF(N103="základní",J103,0)</f>
        <v>0</v>
      </c>
      <c r="BF103" s="172">
        <f>IF(N103="snížená",J103,0)</f>
        <v>0</v>
      </c>
      <c r="BG103" s="172">
        <f>IF(N103="zákl. přenesená",J103,0)</f>
        <v>0</v>
      </c>
      <c r="BH103" s="172">
        <f>IF(N103="sníž. přenesená",J103,0)</f>
        <v>0</v>
      </c>
      <c r="BI103" s="172">
        <f>IF(N103="nulová",J103,0)</f>
        <v>0</v>
      </c>
      <c r="BJ103" s="15" t="s">
        <v>9</v>
      </c>
      <c r="BK103" s="172">
        <f>ROUND(I103*H103,0)</f>
        <v>0</v>
      </c>
      <c r="BL103" s="15" t="s">
        <v>139</v>
      </c>
      <c r="BM103" s="15" t="s">
        <v>568</v>
      </c>
    </row>
    <row r="104" spans="2:65" s="1" customFormat="1" ht="31.5" customHeight="1" x14ac:dyDescent="0.3">
      <c r="B104" s="160"/>
      <c r="C104" s="161" t="s">
        <v>10</v>
      </c>
      <c r="D104" s="161" t="s">
        <v>134</v>
      </c>
      <c r="E104" s="162" t="s">
        <v>569</v>
      </c>
      <c r="F104" s="163" t="s">
        <v>570</v>
      </c>
      <c r="G104" s="164" t="s">
        <v>182</v>
      </c>
      <c r="H104" s="165">
        <v>4</v>
      </c>
      <c r="I104" s="166"/>
      <c r="J104" s="167">
        <f>ROUND(I104*H104,0)</f>
        <v>0</v>
      </c>
      <c r="K104" s="163" t="s">
        <v>138</v>
      </c>
      <c r="L104" s="32"/>
      <c r="M104" s="168" t="s">
        <v>3</v>
      </c>
      <c r="N104" s="169" t="s">
        <v>46</v>
      </c>
      <c r="O104" s="33"/>
      <c r="P104" s="170">
        <f>O104*H104</f>
        <v>0</v>
      </c>
      <c r="Q104" s="170">
        <v>0.37536000000000003</v>
      </c>
      <c r="R104" s="170">
        <f>Q104*H104</f>
        <v>1.5014400000000001</v>
      </c>
      <c r="S104" s="170">
        <v>0</v>
      </c>
      <c r="T104" s="171">
        <f>S104*H104</f>
        <v>0</v>
      </c>
      <c r="AR104" s="15" t="s">
        <v>139</v>
      </c>
      <c r="AT104" s="15" t="s">
        <v>134</v>
      </c>
      <c r="AU104" s="15" t="s">
        <v>83</v>
      </c>
      <c r="AY104" s="15" t="s">
        <v>132</v>
      </c>
      <c r="BE104" s="172">
        <f>IF(N104="základní",J104,0)</f>
        <v>0</v>
      </c>
      <c r="BF104" s="172">
        <f>IF(N104="snížená",J104,0)</f>
        <v>0</v>
      </c>
      <c r="BG104" s="172">
        <f>IF(N104="zákl. přenesená",J104,0)</f>
        <v>0</v>
      </c>
      <c r="BH104" s="172">
        <f>IF(N104="sníž. přenesená",J104,0)</f>
        <v>0</v>
      </c>
      <c r="BI104" s="172">
        <f>IF(N104="nulová",J104,0)</f>
        <v>0</v>
      </c>
      <c r="BJ104" s="15" t="s">
        <v>9</v>
      </c>
      <c r="BK104" s="172">
        <f>ROUND(I104*H104,0)</f>
        <v>0</v>
      </c>
      <c r="BL104" s="15" t="s">
        <v>139</v>
      </c>
      <c r="BM104" s="15" t="s">
        <v>571</v>
      </c>
    </row>
    <row r="105" spans="2:65" s="10" customFormat="1" ht="29.85" customHeight="1" x14ac:dyDescent="0.3">
      <c r="B105" s="146"/>
      <c r="D105" s="157" t="s">
        <v>74</v>
      </c>
      <c r="E105" s="158" t="s">
        <v>163</v>
      </c>
      <c r="F105" s="158" t="s">
        <v>572</v>
      </c>
      <c r="I105" s="149"/>
      <c r="J105" s="159">
        <f>BK105</f>
        <v>0</v>
      </c>
      <c r="L105" s="146"/>
      <c r="M105" s="151"/>
      <c r="N105" s="152"/>
      <c r="O105" s="152"/>
      <c r="P105" s="153">
        <f>SUM(P106:P125)</f>
        <v>0</v>
      </c>
      <c r="Q105" s="152"/>
      <c r="R105" s="153">
        <f>SUM(R106:R125)</f>
        <v>0.45029000000000013</v>
      </c>
      <c r="S105" s="152"/>
      <c r="T105" s="154">
        <f>SUM(T106:T125)</f>
        <v>0</v>
      </c>
      <c r="AR105" s="147" t="s">
        <v>9</v>
      </c>
      <c r="AT105" s="155" t="s">
        <v>74</v>
      </c>
      <c r="AU105" s="155" t="s">
        <v>9</v>
      </c>
      <c r="AY105" s="147" t="s">
        <v>132</v>
      </c>
      <c r="BK105" s="156">
        <f>SUM(BK106:BK125)</f>
        <v>0</v>
      </c>
    </row>
    <row r="106" spans="2:65" s="1" customFormat="1" ht="31.5" customHeight="1" x14ac:dyDescent="0.3">
      <c r="B106" s="160"/>
      <c r="C106" s="161" t="s">
        <v>198</v>
      </c>
      <c r="D106" s="161" t="s">
        <v>134</v>
      </c>
      <c r="E106" s="162" t="s">
        <v>573</v>
      </c>
      <c r="F106" s="163" t="s">
        <v>574</v>
      </c>
      <c r="G106" s="164" t="s">
        <v>188</v>
      </c>
      <c r="H106" s="165">
        <v>4.5</v>
      </c>
      <c r="I106" s="166"/>
      <c r="J106" s="167">
        <f t="shared" ref="J106:J125" si="10">ROUND(I106*H106,0)</f>
        <v>0</v>
      </c>
      <c r="K106" s="163" t="s">
        <v>138</v>
      </c>
      <c r="L106" s="32"/>
      <c r="M106" s="168" t="s">
        <v>3</v>
      </c>
      <c r="N106" s="169" t="s">
        <v>46</v>
      </c>
      <c r="O106" s="33"/>
      <c r="P106" s="170">
        <f t="shared" ref="P106:P125" si="11">O106*H106</f>
        <v>0</v>
      </c>
      <c r="Q106" s="170">
        <v>2.0600000000000002E-3</v>
      </c>
      <c r="R106" s="170">
        <f t="shared" ref="R106:R125" si="12">Q106*H106</f>
        <v>9.2700000000000005E-3</v>
      </c>
      <c r="S106" s="170">
        <v>0</v>
      </c>
      <c r="T106" s="171">
        <f t="shared" ref="T106:T125" si="13">S106*H106</f>
        <v>0</v>
      </c>
      <c r="AR106" s="15" t="s">
        <v>139</v>
      </c>
      <c r="AT106" s="15" t="s">
        <v>134</v>
      </c>
      <c r="AU106" s="15" t="s">
        <v>83</v>
      </c>
      <c r="AY106" s="15" t="s">
        <v>132</v>
      </c>
      <c r="BE106" s="172">
        <f t="shared" ref="BE106:BE125" si="14">IF(N106="základní",J106,0)</f>
        <v>0</v>
      </c>
      <c r="BF106" s="172">
        <f t="shared" ref="BF106:BF125" si="15">IF(N106="snížená",J106,0)</f>
        <v>0</v>
      </c>
      <c r="BG106" s="172">
        <f t="shared" ref="BG106:BG125" si="16">IF(N106="zákl. přenesená",J106,0)</f>
        <v>0</v>
      </c>
      <c r="BH106" s="172">
        <f t="shared" ref="BH106:BH125" si="17">IF(N106="sníž. přenesená",J106,0)</f>
        <v>0</v>
      </c>
      <c r="BI106" s="172">
        <f t="shared" ref="BI106:BI125" si="18">IF(N106="nulová",J106,0)</f>
        <v>0</v>
      </c>
      <c r="BJ106" s="15" t="s">
        <v>9</v>
      </c>
      <c r="BK106" s="172">
        <f t="shared" ref="BK106:BK125" si="19">ROUND(I106*H106,0)</f>
        <v>0</v>
      </c>
      <c r="BL106" s="15" t="s">
        <v>139</v>
      </c>
      <c r="BM106" s="15" t="s">
        <v>575</v>
      </c>
    </row>
    <row r="107" spans="2:65" s="1" customFormat="1" ht="31.5" customHeight="1" x14ac:dyDescent="0.3">
      <c r="B107" s="160"/>
      <c r="C107" s="161" t="s">
        <v>202</v>
      </c>
      <c r="D107" s="161" t="s">
        <v>134</v>
      </c>
      <c r="E107" s="162" t="s">
        <v>576</v>
      </c>
      <c r="F107" s="163" t="s">
        <v>577</v>
      </c>
      <c r="G107" s="164" t="s">
        <v>188</v>
      </c>
      <c r="H107" s="165">
        <v>55.6</v>
      </c>
      <c r="I107" s="166"/>
      <c r="J107" s="167">
        <f t="shared" si="10"/>
        <v>0</v>
      </c>
      <c r="K107" s="163" t="s">
        <v>138</v>
      </c>
      <c r="L107" s="32"/>
      <c r="M107" s="168" t="s">
        <v>3</v>
      </c>
      <c r="N107" s="169" t="s">
        <v>46</v>
      </c>
      <c r="O107" s="33"/>
      <c r="P107" s="170">
        <f t="shared" si="11"/>
        <v>0</v>
      </c>
      <c r="Q107" s="170">
        <v>0</v>
      </c>
      <c r="R107" s="170">
        <f t="shared" si="12"/>
        <v>0</v>
      </c>
      <c r="S107" s="170">
        <v>0</v>
      </c>
      <c r="T107" s="171">
        <f t="shared" si="13"/>
        <v>0</v>
      </c>
      <c r="AR107" s="15" t="s">
        <v>139</v>
      </c>
      <c r="AT107" s="15" t="s">
        <v>134</v>
      </c>
      <c r="AU107" s="15" t="s">
        <v>83</v>
      </c>
      <c r="AY107" s="15" t="s">
        <v>132</v>
      </c>
      <c r="BE107" s="172">
        <f t="shared" si="14"/>
        <v>0</v>
      </c>
      <c r="BF107" s="172">
        <f t="shared" si="15"/>
        <v>0</v>
      </c>
      <c r="BG107" s="172">
        <f t="shared" si="16"/>
        <v>0</v>
      </c>
      <c r="BH107" s="172">
        <f t="shared" si="17"/>
        <v>0</v>
      </c>
      <c r="BI107" s="172">
        <f t="shared" si="18"/>
        <v>0</v>
      </c>
      <c r="BJ107" s="15" t="s">
        <v>9</v>
      </c>
      <c r="BK107" s="172">
        <f t="shared" si="19"/>
        <v>0</v>
      </c>
      <c r="BL107" s="15" t="s">
        <v>139</v>
      </c>
      <c r="BM107" s="15" t="s">
        <v>578</v>
      </c>
    </row>
    <row r="108" spans="2:65" s="1" customFormat="1" ht="22.5" customHeight="1" x14ac:dyDescent="0.3">
      <c r="B108" s="160"/>
      <c r="C108" s="173" t="s">
        <v>206</v>
      </c>
      <c r="D108" s="173" t="s">
        <v>194</v>
      </c>
      <c r="E108" s="174" t="s">
        <v>579</v>
      </c>
      <c r="F108" s="175" t="s">
        <v>580</v>
      </c>
      <c r="G108" s="176" t="s">
        <v>433</v>
      </c>
      <c r="H108" s="177">
        <v>19</v>
      </c>
      <c r="I108" s="178"/>
      <c r="J108" s="179">
        <f t="shared" si="10"/>
        <v>0</v>
      </c>
      <c r="K108" s="175" t="s">
        <v>138</v>
      </c>
      <c r="L108" s="180"/>
      <c r="M108" s="181" t="s">
        <v>3</v>
      </c>
      <c r="N108" s="182" t="s">
        <v>46</v>
      </c>
      <c r="O108" s="33"/>
      <c r="P108" s="170">
        <f t="shared" si="11"/>
        <v>0</v>
      </c>
      <c r="Q108" s="170">
        <v>1.5299999999999999E-2</v>
      </c>
      <c r="R108" s="170">
        <f t="shared" si="12"/>
        <v>0.29070000000000001</v>
      </c>
      <c r="S108" s="170">
        <v>0</v>
      </c>
      <c r="T108" s="171">
        <f t="shared" si="13"/>
        <v>0</v>
      </c>
      <c r="AR108" s="15" t="s">
        <v>163</v>
      </c>
      <c r="AT108" s="15" t="s">
        <v>194</v>
      </c>
      <c r="AU108" s="15" t="s">
        <v>83</v>
      </c>
      <c r="AY108" s="15" t="s">
        <v>132</v>
      </c>
      <c r="BE108" s="172">
        <f t="shared" si="14"/>
        <v>0</v>
      </c>
      <c r="BF108" s="172">
        <f t="shared" si="15"/>
        <v>0</v>
      </c>
      <c r="BG108" s="172">
        <f t="shared" si="16"/>
        <v>0</v>
      </c>
      <c r="BH108" s="172">
        <f t="shared" si="17"/>
        <v>0</v>
      </c>
      <c r="BI108" s="172">
        <f t="shared" si="18"/>
        <v>0</v>
      </c>
      <c r="BJ108" s="15" t="s">
        <v>9</v>
      </c>
      <c r="BK108" s="172">
        <f t="shared" si="19"/>
        <v>0</v>
      </c>
      <c r="BL108" s="15" t="s">
        <v>139</v>
      </c>
      <c r="BM108" s="15" t="s">
        <v>581</v>
      </c>
    </row>
    <row r="109" spans="2:65" s="1" customFormat="1" ht="44.25" customHeight="1" x14ac:dyDescent="0.3">
      <c r="B109" s="160"/>
      <c r="C109" s="161" t="s">
        <v>210</v>
      </c>
      <c r="D109" s="161" t="s">
        <v>134</v>
      </c>
      <c r="E109" s="162" t="s">
        <v>582</v>
      </c>
      <c r="F109" s="163" t="s">
        <v>583</v>
      </c>
      <c r="G109" s="164" t="s">
        <v>433</v>
      </c>
      <c r="H109" s="165">
        <v>3</v>
      </c>
      <c r="I109" s="166"/>
      <c r="J109" s="167">
        <f t="shared" si="10"/>
        <v>0</v>
      </c>
      <c r="K109" s="163" t="s">
        <v>138</v>
      </c>
      <c r="L109" s="32"/>
      <c r="M109" s="168" t="s">
        <v>3</v>
      </c>
      <c r="N109" s="169" t="s">
        <v>46</v>
      </c>
      <c r="O109" s="33"/>
      <c r="P109" s="170">
        <f t="shared" si="11"/>
        <v>0</v>
      </c>
      <c r="Q109" s="170">
        <v>0</v>
      </c>
      <c r="R109" s="170">
        <f t="shared" si="12"/>
        <v>0</v>
      </c>
      <c r="S109" s="170">
        <v>0</v>
      </c>
      <c r="T109" s="171">
        <f t="shared" si="13"/>
        <v>0</v>
      </c>
      <c r="AR109" s="15" t="s">
        <v>139</v>
      </c>
      <c r="AT109" s="15" t="s">
        <v>134</v>
      </c>
      <c r="AU109" s="15" t="s">
        <v>83</v>
      </c>
      <c r="AY109" s="15" t="s">
        <v>132</v>
      </c>
      <c r="BE109" s="172">
        <f t="shared" si="14"/>
        <v>0</v>
      </c>
      <c r="BF109" s="172">
        <f t="shared" si="15"/>
        <v>0</v>
      </c>
      <c r="BG109" s="172">
        <f t="shared" si="16"/>
        <v>0</v>
      </c>
      <c r="BH109" s="172">
        <f t="shared" si="17"/>
        <v>0</v>
      </c>
      <c r="BI109" s="172">
        <f t="shared" si="18"/>
        <v>0</v>
      </c>
      <c r="BJ109" s="15" t="s">
        <v>9</v>
      </c>
      <c r="BK109" s="172">
        <f t="shared" si="19"/>
        <v>0</v>
      </c>
      <c r="BL109" s="15" t="s">
        <v>139</v>
      </c>
      <c r="BM109" s="15" t="s">
        <v>584</v>
      </c>
    </row>
    <row r="110" spans="2:65" s="1" customFormat="1" ht="22.5" customHeight="1" x14ac:dyDescent="0.3">
      <c r="B110" s="160"/>
      <c r="C110" s="173" t="s">
        <v>214</v>
      </c>
      <c r="D110" s="173" t="s">
        <v>194</v>
      </c>
      <c r="E110" s="174" t="s">
        <v>585</v>
      </c>
      <c r="F110" s="175" t="s">
        <v>586</v>
      </c>
      <c r="G110" s="176" t="s">
        <v>433</v>
      </c>
      <c r="H110" s="177">
        <v>3</v>
      </c>
      <c r="I110" s="178"/>
      <c r="J110" s="179">
        <f t="shared" si="10"/>
        <v>0</v>
      </c>
      <c r="K110" s="175" t="s">
        <v>138</v>
      </c>
      <c r="L110" s="180"/>
      <c r="M110" s="181" t="s">
        <v>3</v>
      </c>
      <c r="N110" s="182" t="s">
        <v>46</v>
      </c>
      <c r="O110" s="33"/>
      <c r="P110" s="170">
        <f t="shared" si="11"/>
        <v>0</v>
      </c>
      <c r="Q110" s="170">
        <v>1.5E-3</v>
      </c>
      <c r="R110" s="170">
        <f t="shared" si="12"/>
        <v>4.5000000000000005E-3</v>
      </c>
      <c r="S110" s="170">
        <v>0</v>
      </c>
      <c r="T110" s="171">
        <f t="shared" si="13"/>
        <v>0</v>
      </c>
      <c r="AR110" s="15" t="s">
        <v>163</v>
      </c>
      <c r="AT110" s="15" t="s">
        <v>194</v>
      </c>
      <c r="AU110" s="15" t="s">
        <v>83</v>
      </c>
      <c r="AY110" s="15" t="s">
        <v>132</v>
      </c>
      <c r="BE110" s="172">
        <f t="shared" si="14"/>
        <v>0</v>
      </c>
      <c r="BF110" s="172">
        <f t="shared" si="15"/>
        <v>0</v>
      </c>
      <c r="BG110" s="172">
        <f t="shared" si="16"/>
        <v>0</v>
      </c>
      <c r="BH110" s="172">
        <f t="shared" si="17"/>
        <v>0</v>
      </c>
      <c r="BI110" s="172">
        <f t="shared" si="18"/>
        <v>0</v>
      </c>
      <c r="BJ110" s="15" t="s">
        <v>9</v>
      </c>
      <c r="BK110" s="172">
        <f t="shared" si="19"/>
        <v>0</v>
      </c>
      <c r="BL110" s="15" t="s">
        <v>139</v>
      </c>
      <c r="BM110" s="15" t="s">
        <v>587</v>
      </c>
    </row>
    <row r="111" spans="2:65" s="1" customFormat="1" ht="31.5" customHeight="1" x14ac:dyDescent="0.3">
      <c r="B111" s="160"/>
      <c r="C111" s="161" t="s">
        <v>8</v>
      </c>
      <c r="D111" s="161" t="s">
        <v>134</v>
      </c>
      <c r="E111" s="162" t="s">
        <v>588</v>
      </c>
      <c r="F111" s="163" t="s">
        <v>589</v>
      </c>
      <c r="G111" s="164" t="s">
        <v>433</v>
      </c>
      <c r="H111" s="165">
        <v>6</v>
      </c>
      <c r="I111" s="166"/>
      <c r="J111" s="167">
        <f t="shared" si="10"/>
        <v>0</v>
      </c>
      <c r="K111" s="163" t="s">
        <v>138</v>
      </c>
      <c r="L111" s="32"/>
      <c r="M111" s="168" t="s">
        <v>3</v>
      </c>
      <c r="N111" s="169" t="s">
        <v>46</v>
      </c>
      <c r="O111" s="33"/>
      <c r="P111" s="170">
        <f t="shared" si="11"/>
        <v>0</v>
      </c>
      <c r="Q111" s="170">
        <v>0</v>
      </c>
      <c r="R111" s="170">
        <f t="shared" si="12"/>
        <v>0</v>
      </c>
      <c r="S111" s="170">
        <v>0</v>
      </c>
      <c r="T111" s="171">
        <f t="shared" si="13"/>
        <v>0</v>
      </c>
      <c r="AR111" s="15" t="s">
        <v>139</v>
      </c>
      <c r="AT111" s="15" t="s">
        <v>134</v>
      </c>
      <c r="AU111" s="15" t="s">
        <v>83</v>
      </c>
      <c r="AY111" s="15" t="s">
        <v>132</v>
      </c>
      <c r="BE111" s="172">
        <f t="shared" si="14"/>
        <v>0</v>
      </c>
      <c r="BF111" s="172">
        <f t="shared" si="15"/>
        <v>0</v>
      </c>
      <c r="BG111" s="172">
        <f t="shared" si="16"/>
        <v>0</v>
      </c>
      <c r="BH111" s="172">
        <f t="shared" si="17"/>
        <v>0</v>
      </c>
      <c r="BI111" s="172">
        <f t="shared" si="18"/>
        <v>0</v>
      </c>
      <c r="BJ111" s="15" t="s">
        <v>9</v>
      </c>
      <c r="BK111" s="172">
        <f t="shared" si="19"/>
        <v>0</v>
      </c>
      <c r="BL111" s="15" t="s">
        <v>139</v>
      </c>
      <c r="BM111" s="15" t="s">
        <v>590</v>
      </c>
    </row>
    <row r="112" spans="2:65" s="1" customFormat="1" ht="22.5" customHeight="1" x14ac:dyDescent="0.3">
      <c r="B112" s="160"/>
      <c r="C112" s="173" t="s">
        <v>221</v>
      </c>
      <c r="D112" s="173" t="s">
        <v>194</v>
      </c>
      <c r="E112" s="174" t="s">
        <v>591</v>
      </c>
      <c r="F112" s="175" t="s">
        <v>592</v>
      </c>
      <c r="G112" s="176" t="s">
        <v>433</v>
      </c>
      <c r="H112" s="177">
        <v>6</v>
      </c>
      <c r="I112" s="178"/>
      <c r="J112" s="179">
        <f t="shared" si="10"/>
        <v>0</v>
      </c>
      <c r="K112" s="175" t="s">
        <v>138</v>
      </c>
      <c r="L112" s="180"/>
      <c r="M112" s="181" t="s">
        <v>3</v>
      </c>
      <c r="N112" s="182" t="s">
        <v>46</v>
      </c>
      <c r="O112" s="33"/>
      <c r="P112" s="170">
        <f t="shared" si="11"/>
        <v>0</v>
      </c>
      <c r="Q112" s="170">
        <v>3.5E-4</v>
      </c>
      <c r="R112" s="170">
        <f t="shared" si="12"/>
        <v>2.0999999999999999E-3</v>
      </c>
      <c r="S112" s="170">
        <v>0</v>
      </c>
      <c r="T112" s="171">
        <f t="shared" si="13"/>
        <v>0</v>
      </c>
      <c r="AR112" s="15" t="s">
        <v>163</v>
      </c>
      <c r="AT112" s="15" t="s">
        <v>194</v>
      </c>
      <c r="AU112" s="15" t="s">
        <v>83</v>
      </c>
      <c r="AY112" s="15" t="s">
        <v>132</v>
      </c>
      <c r="BE112" s="172">
        <f t="shared" si="14"/>
        <v>0</v>
      </c>
      <c r="BF112" s="172">
        <f t="shared" si="15"/>
        <v>0</v>
      </c>
      <c r="BG112" s="172">
        <f t="shared" si="16"/>
        <v>0</v>
      </c>
      <c r="BH112" s="172">
        <f t="shared" si="17"/>
        <v>0</v>
      </c>
      <c r="BI112" s="172">
        <f t="shared" si="18"/>
        <v>0</v>
      </c>
      <c r="BJ112" s="15" t="s">
        <v>9</v>
      </c>
      <c r="BK112" s="172">
        <f t="shared" si="19"/>
        <v>0</v>
      </c>
      <c r="BL112" s="15" t="s">
        <v>139</v>
      </c>
      <c r="BM112" s="15" t="s">
        <v>593</v>
      </c>
    </row>
    <row r="113" spans="2:65" s="1" customFormat="1" ht="31.5" customHeight="1" x14ac:dyDescent="0.3">
      <c r="B113" s="160"/>
      <c r="C113" s="161" t="s">
        <v>225</v>
      </c>
      <c r="D113" s="161" t="s">
        <v>134</v>
      </c>
      <c r="E113" s="162" t="s">
        <v>594</v>
      </c>
      <c r="F113" s="163" t="s">
        <v>595</v>
      </c>
      <c r="G113" s="164" t="s">
        <v>433</v>
      </c>
      <c r="H113" s="165">
        <v>6</v>
      </c>
      <c r="I113" s="166"/>
      <c r="J113" s="167">
        <f t="shared" si="10"/>
        <v>0</v>
      </c>
      <c r="K113" s="163" t="s">
        <v>138</v>
      </c>
      <c r="L113" s="32"/>
      <c r="M113" s="168" t="s">
        <v>3</v>
      </c>
      <c r="N113" s="169" t="s">
        <v>46</v>
      </c>
      <c r="O113" s="33"/>
      <c r="P113" s="170">
        <f t="shared" si="11"/>
        <v>0</v>
      </c>
      <c r="Q113" s="170">
        <v>1.0000000000000001E-5</v>
      </c>
      <c r="R113" s="170">
        <f t="shared" si="12"/>
        <v>6.0000000000000008E-5</v>
      </c>
      <c r="S113" s="170">
        <v>0</v>
      </c>
      <c r="T113" s="171">
        <f t="shared" si="13"/>
        <v>0</v>
      </c>
      <c r="AR113" s="15" t="s">
        <v>139</v>
      </c>
      <c r="AT113" s="15" t="s">
        <v>134</v>
      </c>
      <c r="AU113" s="15" t="s">
        <v>83</v>
      </c>
      <c r="AY113" s="15" t="s">
        <v>132</v>
      </c>
      <c r="BE113" s="172">
        <f t="shared" si="14"/>
        <v>0</v>
      </c>
      <c r="BF113" s="172">
        <f t="shared" si="15"/>
        <v>0</v>
      </c>
      <c r="BG113" s="172">
        <f t="shared" si="16"/>
        <v>0</v>
      </c>
      <c r="BH113" s="172">
        <f t="shared" si="17"/>
        <v>0</v>
      </c>
      <c r="BI113" s="172">
        <f t="shared" si="18"/>
        <v>0</v>
      </c>
      <c r="BJ113" s="15" t="s">
        <v>9</v>
      </c>
      <c r="BK113" s="172">
        <f t="shared" si="19"/>
        <v>0</v>
      </c>
      <c r="BL113" s="15" t="s">
        <v>139</v>
      </c>
      <c r="BM113" s="15" t="s">
        <v>596</v>
      </c>
    </row>
    <row r="114" spans="2:65" s="1" customFormat="1" ht="22.5" customHeight="1" x14ac:dyDescent="0.3">
      <c r="B114" s="160"/>
      <c r="C114" s="173" t="s">
        <v>229</v>
      </c>
      <c r="D114" s="173" t="s">
        <v>194</v>
      </c>
      <c r="E114" s="174" t="s">
        <v>597</v>
      </c>
      <c r="F114" s="175" t="s">
        <v>598</v>
      </c>
      <c r="G114" s="176" t="s">
        <v>433</v>
      </c>
      <c r="H114" s="177">
        <v>3</v>
      </c>
      <c r="I114" s="178"/>
      <c r="J114" s="179">
        <f t="shared" si="10"/>
        <v>0</v>
      </c>
      <c r="K114" s="175" t="s">
        <v>138</v>
      </c>
      <c r="L114" s="180"/>
      <c r="M114" s="181" t="s">
        <v>3</v>
      </c>
      <c r="N114" s="182" t="s">
        <v>46</v>
      </c>
      <c r="O114" s="33"/>
      <c r="P114" s="170">
        <f t="shared" si="11"/>
        <v>0</v>
      </c>
      <c r="Q114" s="170">
        <v>8.0000000000000004E-4</v>
      </c>
      <c r="R114" s="170">
        <f t="shared" si="12"/>
        <v>2.4000000000000002E-3</v>
      </c>
      <c r="S114" s="170">
        <v>0</v>
      </c>
      <c r="T114" s="171">
        <f t="shared" si="13"/>
        <v>0</v>
      </c>
      <c r="AR114" s="15" t="s">
        <v>163</v>
      </c>
      <c r="AT114" s="15" t="s">
        <v>194</v>
      </c>
      <c r="AU114" s="15" t="s">
        <v>83</v>
      </c>
      <c r="AY114" s="15" t="s">
        <v>132</v>
      </c>
      <c r="BE114" s="172">
        <f t="shared" si="14"/>
        <v>0</v>
      </c>
      <c r="BF114" s="172">
        <f t="shared" si="15"/>
        <v>0</v>
      </c>
      <c r="BG114" s="172">
        <f t="shared" si="16"/>
        <v>0</v>
      </c>
      <c r="BH114" s="172">
        <f t="shared" si="17"/>
        <v>0</v>
      </c>
      <c r="BI114" s="172">
        <f t="shared" si="18"/>
        <v>0</v>
      </c>
      <c r="BJ114" s="15" t="s">
        <v>9</v>
      </c>
      <c r="BK114" s="172">
        <f t="shared" si="19"/>
        <v>0</v>
      </c>
      <c r="BL114" s="15" t="s">
        <v>139</v>
      </c>
      <c r="BM114" s="15" t="s">
        <v>599</v>
      </c>
    </row>
    <row r="115" spans="2:65" s="1" customFormat="1" ht="22.5" customHeight="1" x14ac:dyDescent="0.3">
      <c r="B115" s="160"/>
      <c r="C115" s="173" t="s">
        <v>233</v>
      </c>
      <c r="D115" s="173" t="s">
        <v>194</v>
      </c>
      <c r="E115" s="174" t="s">
        <v>600</v>
      </c>
      <c r="F115" s="175" t="s">
        <v>601</v>
      </c>
      <c r="G115" s="176" t="s">
        <v>433</v>
      </c>
      <c r="H115" s="177">
        <v>3</v>
      </c>
      <c r="I115" s="178"/>
      <c r="J115" s="179">
        <f t="shared" si="10"/>
        <v>0</v>
      </c>
      <c r="K115" s="175" t="s">
        <v>138</v>
      </c>
      <c r="L115" s="180"/>
      <c r="M115" s="181" t="s">
        <v>3</v>
      </c>
      <c r="N115" s="182" t="s">
        <v>46</v>
      </c>
      <c r="O115" s="33"/>
      <c r="P115" s="170">
        <f t="shared" si="11"/>
        <v>0</v>
      </c>
      <c r="Q115" s="170">
        <v>5.9999999999999995E-4</v>
      </c>
      <c r="R115" s="170">
        <f t="shared" si="12"/>
        <v>1.8E-3</v>
      </c>
      <c r="S115" s="170">
        <v>0</v>
      </c>
      <c r="T115" s="171">
        <f t="shared" si="13"/>
        <v>0</v>
      </c>
      <c r="AR115" s="15" t="s">
        <v>163</v>
      </c>
      <c r="AT115" s="15" t="s">
        <v>194</v>
      </c>
      <c r="AU115" s="15" t="s">
        <v>83</v>
      </c>
      <c r="AY115" s="15" t="s">
        <v>132</v>
      </c>
      <c r="BE115" s="172">
        <f t="shared" si="14"/>
        <v>0</v>
      </c>
      <c r="BF115" s="172">
        <f t="shared" si="15"/>
        <v>0</v>
      </c>
      <c r="BG115" s="172">
        <f t="shared" si="16"/>
        <v>0</v>
      </c>
      <c r="BH115" s="172">
        <f t="shared" si="17"/>
        <v>0</v>
      </c>
      <c r="BI115" s="172">
        <f t="shared" si="18"/>
        <v>0</v>
      </c>
      <c r="BJ115" s="15" t="s">
        <v>9</v>
      </c>
      <c r="BK115" s="172">
        <f t="shared" si="19"/>
        <v>0</v>
      </c>
      <c r="BL115" s="15" t="s">
        <v>139</v>
      </c>
      <c r="BM115" s="15" t="s">
        <v>602</v>
      </c>
    </row>
    <row r="116" spans="2:65" s="1" customFormat="1" ht="31.5" customHeight="1" x14ac:dyDescent="0.3">
      <c r="B116" s="160"/>
      <c r="C116" s="161" t="s">
        <v>237</v>
      </c>
      <c r="D116" s="161" t="s">
        <v>134</v>
      </c>
      <c r="E116" s="162" t="s">
        <v>594</v>
      </c>
      <c r="F116" s="163" t="s">
        <v>595</v>
      </c>
      <c r="G116" s="164" t="s">
        <v>433</v>
      </c>
      <c r="H116" s="165">
        <v>8</v>
      </c>
      <c r="I116" s="166"/>
      <c r="J116" s="167">
        <f t="shared" si="10"/>
        <v>0</v>
      </c>
      <c r="K116" s="163" t="s">
        <v>138</v>
      </c>
      <c r="L116" s="32"/>
      <c r="M116" s="168" t="s">
        <v>3</v>
      </c>
      <c r="N116" s="169" t="s">
        <v>46</v>
      </c>
      <c r="O116" s="33"/>
      <c r="P116" s="170">
        <f t="shared" si="11"/>
        <v>0</v>
      </c>
      <c r="Q116" s="170">
        <v>1.0000000000000001E-5</v>
      </c>
      <c r="R116" s="170">
        <f t="shared" si="12"/>
        <v>8.0000000000000007E-5</v>
      </c>
      <c r="S116" s="170">
        <v>0</v>
      </c>
      <c r="T116" s="171">
        <f t="shared" si="13"/>
        <v>0</v>
      </c>
      <c r="AR116" s="15" t="s">
        <v>139</v>
      </c>
      <c r="AT116" s="15" t="s">
        <v>134</v>
      </c>
      <c r="AU116" s="15" t="s">
        <v>83</v>
      </c>
      <c r="AY116" s="15" t="s">
        <v>132</v>
      </c>
      <c r="BE116" s="172">
        <f t="shared" si="14"/>
        <v>0</v>
      </c>
      <c r="BF116" s="172">
        <f t="shared" si="15"/>
        <v>0</v>
      </c>
      <c r="BG116" s="172">
        <f t="shared" si="16"/>
        <v>0</v>
      </c>
      <c r="BH116" s="172">
        <f t="shared" si="17"/>
        <v>0</v>
      </c>
      <c r="BI116" s="172">
        <f t="shared" si="18"/>
        <v>0</v>
      </c>
      <c r="BJ116" s="15" t="s">
        <v>9</v>
      </c>
      <c r="BK116" s="172">
        <f t="shared" si="19"/>
        <v>0</v>
      </c>
      <c r="BL116" s="15" t="s">
        <v>139</v>
      </c>
      <c r="BM116" s="15" t="s">
        <v>603</v>
      </c>
    </row>
    <row r="117" spans="2:65" s="1" customFormat="1" ht="22.5" customHeight="1" x14ac:dyDescent="0.3">
      <c r="B117" s="160"/>
      <c r="C117" s="173" t="s">
        <v>241</v>
      </c>
      <c r="D117" s="173" t="s">
        <v>194</v>
      </c>
      <c r="E117" s="174" t="s">
        <v>604</v>
      </c>
      <c r="F117" s="175" t="s">
        <v>605</v>
      </c>
      <c r="G117" s="176" t="s">
        <v>433</v>
      </c>
      <c r="H117" s="177">
        <v>8</v>
      </c>
      <c r="I117" s="178"/>
      <c r="J117" s="179">
        <f t="shared" si="10"/>
        <v>0</v>
      </c>
      <c r="K117" s="175" t="s">
        <v>138</v>
      </c>
      <c r="L117" s="180"/>
      <c r="M117" s="181" t="s">
        <v>3</v>
      </c>
      <c r="N117" s="182" t="s">
        <v>46</v>
      </c>
      <c r="O117" s="33"/>
      <c r="P117" s="170">
        <f t="shared" si="11"/>
        <v>0</v>
      </c>
      <c r="Q117" s="170">
        <v>1.1999999999999999E-3</v>
      </c>
      <c r="R117" s="170">
        <f t="shared" si="12"/>
        <v>9.5999999999999992E-3</v>
      </c>
      <c r="S117" s="170">
        <v>0</v>
      </c>
      <c r="T117" s="171">
        <f t="shared" si="13"/>
        <v>0</v>
      </c>
      <c r="AR117" s="15" t="s">
        <v>163</v>
      </c>
      <c r="AT117" s="15" t="s">
        <v>194</v>
      </c>
      <c r="AU117" s="15" t="s">
        <v>83</v>
      </c>
      <c r="AY117" s="15" t="s">
        <v>132</v>
      </c>
      <c r="BE117" s="172">
        <f t="shared" si="14"/>
        <v>0</v>
      </c>
      <c r="BF117" s="172">
        <f t="shared" si="15"/>
        <v>0</v>
      </c>
      <c r="BG117" s="172">
        <f t="shared" si="16"/>
        <v>0</v>
      </c>
      <c r="BH117" s="172">
        <f t="shared" si="17"/>
        <v>0</v>
      </c>
      <c r="BI117" s="172">
        <f t="shared" si="18"/>
        <v>0</v>
      </c>
      <c r="BJ117" s="15" t="s">
        <v>9</v>
      </c>
      <c r="BK117" s="172">
        <f t="shared" si="19"/>
        <v>0</v>
      </c>
      <c r="BL117" s="15" t="s">
        <v>139</v>
      </c>
      <c r="BM117" s="15" t="s">
        <v>606</v>
      </c>
    </row>
    <row r="118" spans="2:65" s="1" customFormat="1" ht="31.5" customHeight="1" x14ac:dyDescent="0.3">
      <c r="B118" s="160"/>
      <c r="C118" s="161" t="s">
        <v>246</v>
      </c>
      <c r="D118" s="161" t="s">
        <v>134</v>
      </c>
      <c r="E118" s="162" t="s">
        <v>607</v>
      </c>
      <c r="F118" s="163" t="s">
        <v>608</v>
      </c>
      <c r="G118" s="164" t="s">
        <v>433</v>
      </c>
      <c r="H118" s="165">
        <v>2</v>
      </c>
      <c r="I118" s="166"/>
      <c r="J118" s="167">
        <f t="shared" si="10"/>
        <v>0</v>
      </c>
      <c r="K118" s="163" t="s">
        <v>138</v>
      </c>
      <c r="L118" s="32"/>
      <c r="M118" s="168" t="s">
        <v>3</v>
      </c>
      <c r="N118" s="169" t="s">
        <v>46</v>
      </c>
      <c r="O118" s="33"/>
      <c r="P118" s="170">
        <f t="shared" si="11"/>
        <v>0</v>
      </c>
      <c r="Q118" s="170">
        <v>1.0000000000000001E-5</v>
      </c>
      <c r="R118" s="170">
        <f t="shared" si="12"/>
        <v>2.0000000000000002E-5</v>
      </c>
      <c r="S118" s="170">
        <v>0</v>
      </c>
      <c r="T118" s="171">
        <f t="shared" si="13"/>
        <v>0</v>
      </c>
      <c r="AR118" s="15" t="s">
        <v>139</v>
      </c>
      <c r="AT118" s="15" t="s">
        <v>134</v>
      </c>
      <c r="AU118" s="15" t="s">
        <v>83</v>
      </c>
      <c r="AY118" s="15" t="s">
        <v>132</v>
      </c>
      <c r="BE118" s="172">
        <f t="shared" si="14"/>
        <v>0</v>
      </c>
      <c r="BF118" s="172">
        <f t="shared" si="15"/>
        <v>0</v>
      </c>
      <c r="BG118" s="172">
        <f t="shared" si="16"/>
        <v>0</v>
      </c>
      <c r="BH118" s="172">
        <f t="shared" si="17"/>
        <v>0</v>
      </c>
      <c r="BI118" s="172">
        <f t="shared" si="18"/>
        <v>0</v>
      </c>
      <c r="BJ118" s="15" t="s">
        <v>9</v>
      </c>
      <c r="BK118" s="172">
        <f t="shared" si="19"/>
        <v>0</v>
      </c>
      <c r="BL118" s="15" t="s">
        <v>139</v>
      </c>
      <c r="BM118" s="15" t="s">
        <v>609</v>
      </c>
    </row>
    <row r="119" spans="2:65" s="1" customFormat="1" ht="22.5" customHeight="1" x14ac:dyDescent="0.3">
      <c r="B119" s="160"/>
      <c r="C119" s="173" t="s">
        <v>251</v>
      </c>
      <c r="D119" s="173" t="s">
        <v>194</v>
      </c>
      <c r="E119" s="174" t="s">
        <v>610</v>
      </c>
      <c r="F119" s="175" t="s">
        <v>611</v>
      </c>
      <c r="G119" s="176" t="s">
        <v>433</v>
      </c>
      <c r="H119" s="177">
        <v>2</v>
      </c>
      <c r="I119" s="178"/>
      <c r="J119" s="179">
        <f t="shared" si="10"/>
        <v>0</v>
      </c>
      <c r="K119" s="175" t="s">
        <v>138</v>
      </c>
      <c r="L119" s="180"/>
      <c r="M119" s="181" t="s">
        <v>3</v>
      </c>
      <c r="N119" s="182" t="s">
        <v>46</v>
      </c>
      <c r="O119" s="33"/>
      <c r="P119" s="170">
        <f t="shared" si="11"/>
        <v>0</v>
      </c>
      <c r="Q119" s="170">
        <v>2.0999999999999999E-3</v>
      </c>
      <c r="R119" s="170">
        <f t="shared" si="12"/>
        <v>4.1999999999999997E-3</v>
      </c>
      <c r="S119" s="170">
        <v>0</v>
      </c>
      <c r="T119" s="171">
        <f t="shared" si="13"/>
        <v>0</v>
      </c>
      <c r="AR119" s="15" t="s">
        <v>163</v>
      </c>
      <c r="AT119" s="15" t="s">
        <v>194</v>
      </c>
      <c r="AU119" s="15" t="s">
        <v>83</v>
      </c>
      <c r="AY119" s="15" t="s">
        <v>132</v>
      </c>
      <c r="BE119" s="172">
        <f t="shared" si="14"/>
        <v>0</v>
      </c>
      <c r="BF119" s="172">
        <f t="shared" si="15"/>
        <v>0</v>
      </c>
      <c r="BG119" s="172">
        <f t="shared" si="16"/>
        <v>0</v>
      </c>
      <c r="BH119" s="172">
        <f t="shared" si="17"/>
        <v>0</v>
      </c>
      <c r="BI119" s="172">
        <f t="shared" si="18"/>
        <v>0</v>
      </c>
      <c r="BJ119" s="15" t="s">
        <v>9</v>
      </c>
      <c r="BK119" s="172">
        <f t="shared" si="19"/>
        <v>0</v>
      </c>
      <c r="BL119" s="15" t="s">
        <v>139</v>
      </c>
      <c r="BM119" s="15" t="s">
        <v>612</v>
      </c>
    </row>
    <row r="120" spans="2:65" s="1" customFormat="1" ht="22.5" customHeight="1" x14ac:dyDescent="0.3">
      <c r="B120" s="160"/>
      <c r="C120" s="161" t="s">
        <v>255</v>
      </c>
      <c r="D120" s="161" t="s">
        <v>134</v>
      </c>
      <c r="E120" s="162" t="s">
        <v>613</v>
      </c>
      <c r="F120" s="163" t="s">
        <v>614</v>
      </c>
      <c r="G120" s="164" t="s">
        <v>615</v>
      </c>
      <c r="H120" s="165">
        <v>1</v>
      </c>
      <c r="I120" s="166"/>
      <c r="J120" s="167">
        <f t="shared" si="10"/>
        <v>0</v>
      </c>
      <c r="K120" s="163" t="s">
        <v>3</v>
      </c>
      <c r="L120" s="32"/>
      <c r="M120" s="168" t="s">
        <v>3</v>
      </c>
      <c r="N120" s="169" t="s">
        <v>46</v>
      </c>
      <c r="O120" s="33"/>
      <c r="P120" s="170">
        <f t="shared" si="11"/>
        <v>0</v>
      </c>
      <c r="Q120" s="170">
        <v>0</v>
      </c>
      <c r="R120" s="170">
        <f t="shared" si="12"/>
        <v>0</v>
      </c>
      <c r="S120" s="170">
        <v>0</v>
      </c>
      <c r="T120" s="171">
        <f t="shared" si="13"/>
        <v>0</v>
      </c>
      <c r="AR120" s="15" t="s">
        <v>139</v>
      </c>
      <c r="AT120" s="15" t="s">
        <v>134</v>
      </c>
      <c r="AU120" s="15" t="s">
        <v>83</v>
      </c>
      <c r="AY120" s="15" t="s">
        <v>132</v>
      </c>
      <c r="BE120" s="172">
        <f t="shared" si="14"/>
        <v>0</v>
      </c>
      <c r="BF120" s="172">
        <f t="shared" si="15"/>
        <v>0</v>
      </c>
      <c r="BG120" s="172">
        <f t="shared" si="16"/>
        <v>0</v>
      </c>
      <c r="BH120" s="172">
        <f t="shared" si="17"/>
        <v>0</v>
      </c>
      <c r="BI120" s="172">
        <f t="shared" si="18"/>
        <v>0</v>
      </c>
      <c r="BJ120" s="15" t="s">
        <v>9</v>
      </c>
      <c r="BK120" s="172">
        <f t="shared" si="19"/>
        <v>0</v>
      </c>
      <c r="BL120" s="15" t="s">
        <v>139</v>
      </c>
      <c r="BM120" s="15" t="s">
        <v>616</v>
      </c>
    </row>
    <row r="121" spans="2:65" s="1" customFormat="1" ht="22.5" customHeight="1" x14ac:dyDescent="0.3">
      <c r="B121" s="160"/>
      <c r="C121" s="161" t="s">
        <v>259</v>
      </c>
      <c r="D121" s="161" t="s">
        <v>134</v>
      </c>
      <c r="E121" s="162" t="s">
        <v>617</v>
      </c>
      <c r="F121" s="163" t="s">
        <v>618</v>
      </c>
      <c r="G121" s="164" t="s">
        <v>619</v>
      </c>
      <c r="H121" s="165">
        <v>2</v>
      </c>
      <c r="I121" s="166"/>
      <c r="J121" s="167">
        <f t="shared" si="10"/>
        <v>0</v>
      </c>
      <c r="K121" s="163" t="s">
        <v>138</v>
      </c>
      <c r="L121" s="32"/>
      <c r="M121" s="168" t="s">
        <v>3</v>
      </c>
      <c r="N121" s="169" t="s">
        <v>46</v>
      </c>
      <c r="O121" s="33"/>
      <c r="P121" s="170">
        <f t="shared" si="11"/>
        <v>0</v>
      </c>
      <c r="Q121" s="170">
        <v>1.8000000000000001E-4</v>
      </c>
      <c r="R121" s="170">
        <f t="shared" si="12"/>
        <v>3.6000000000000002E-4</v>
      </c>
      <c r="S121" s="170">
        <v>0</v>
      </c>
      <c r="T121" s="171">
        <f t="shared" si="13"/>
        <v>0</v>
      </c>
      <c r="AR121" s="15" t="s">
        <v>139</v>
      </c>
      <c r="AT121" s="15" t="s">
        <v>134</v>
      </c>
      <c r="AU121" s="15" t="s">
        <v>83</v>
      </c>
      <c r="AY121" s="15" t="s">
        <v>132</v>
      </c>
      <c r="BE121" s="172">
        <f t="shared" si="14"/>
        <v>0</v>
      </c>
      <c r="BF121" s="172">
        <f t="shared" si="15"/>
        <v>0</v>
      </c>
      <c r="BG121" s="172">
        <f t="shared" si="16"/>
        <v>0</v>
      </c>
      <c r="BH121" s="172">
        <f t="shared" si="17"/>
        <v>0</v>
      </c>
      <c r="BI121" s="172">
        <f t="shared" si="18"/>
        <v>0</v>
      </c>
      <c r="BJ121" s="15" t="s">
        <v>9</v>
      </c>
      <c r="BK121" s="172">
        <f t="shared" si="19"/>
        <v>0</v>
      </c>
      <c r="BL121" s="15" t="s">
        <v>139</v>
      </c>
      <c r="BM121" s="15" t="s">
        <v>620</v>
      </c>
    </row>
    <row r="122" spans="2:65" s="1" customFormat="1" ht="31.5" customHeight="1" x14ac:dyDescent="0.3">
      <c r="B122" s="160"/>
      <c r="C122" s="161" t="s">
        <v>263</v>
      </c>
      <c r="D122" s="161" t="s">
        <v>134</v>
      </c>
      <c r="E122" s="162" t="s">
        <v>621</v>
      </c>
      <c r="F122" s="163" t="s">
        <v>622</v>
      </c>
      <c r="G122" s="164" t="s">
        <v>433</v>
      </c>
      <c r="H122" s="165">
        <v>1</v>
      </c>
      <c r="I122" s="166"/>
      <c r="J122" s="167">
        <f t="shared" si="10"/>
        <v>0</v>
      </c>
      <c r="K122" s="163" t="s">
        <v>138</v>
      </c>
      <c r="L122" s="32"/>
      <c r="M122" s="168" t="s">
        <v>3</v>
      </c>
      <c r="N122" s="169" t="s">
        <v>46</v>
      </c>
      <c r="O122" s="33"/>
      <c r="P122" s="170">
        <f t="shared" si="11"/>
        <v>0</v>
      </c>
      <c r="Q122" s="170">
        <v>8.2049999999999998E-2</v>
      </c>
      <c r="R122" s="170">
        <f t="shared" si="12"/>
        <v>8.2049999999999998E-2</v>
      </c>
      <c r="S122" s="170">
        <v>0</v>
      </c>
      <c r="T122" s="171">
        <f t="shared" si="13"/>
        <v>0</v>
      </c>
      <c r="AR122" s="15" t="s">
        <v>139</v>
      </c>
      <c r="AT122" s="15" t="s">
        <v>134</v>
      </c>
      <c r="AU122" s="15" t="s">
        <v>83</v>
      </c>
      <c r="AY122" s="15" t="s">
        <v>132</v>
      </c>
      <c r="BE122" s="172">
        <f t="shared" si="14"/>
        <v>0</v>
      </c>
      <c r="BF122" s="172">
        <f t="shared" si="15"/>
        <v>0</v>
      </c>
      <c r="BG122" s="172">
        <f t="shared" si="16"/>
        <v>0</v>
      </c>
      <c r="BH122" s="172">
        <f t="shared" si="17"/>
        <v>0</v>
      </c>
      <c r="BI122" s="172">
        <f t="shared" si="18"/>
        <v>0</v>
      </c>
      <c r="BJ122" s="15" t="s">
        <v>9</v>
      </c>
      <c r="BK122" s="172">
        <f t="shared" si="19"/>
        <v>0</v>
      </c>
      <c r="BL122" s="15" t="s">
        <v>139</v>
      </c>
      <c r="BM122" s="15" t="s">
        <v>623</v>
      </c>
    </row>
    <row r="123" spans="2:65" s="1" customFormat="1" ht="31.5" customHeight="1" x14ac:dyDescent="0.3">
      <c r="B123" s="160"/>
      <c r="C123" s="161" t="s">
        <v>267</v>
      </c>
      <c r="D123" s="161" t="s">
        <v>134</v>
      </c>
      <c r="E123" s="162" t="s">
        <v>624</v>
      </c>
      <c r="F123" s="163" t="s">
        <v>625</v>
      </c>
      <c r="G123" s="164" t="s">
        <v>433</v>
      </c>
      <c r="H123" s="165">
        <v>1</v>
      </c>
      <c r="I123" s="166"/>
      <c r="J123" s="167">
        <f t="shared" si="10"/>
        <v>0</v>
      </c>
      <c r="K123" s="163" t="s">
        <v>138</v>
      </c>
      <c r="L123" s="32"/>
      <c r="M123" s="168" t="s">
        <v>3</v>
      </c>
      <c r="N123" s="169" t="s">
        <v>46</v>
      </c>
      <c r="O123" s="33"/>
      <c r="P123" s="170">
        <f t="shared" si="11"/>
        <v>0</v>
      </c>
      <c r="Q123" s="170">
        <v>1.196E-2</v>
      </c>
      <c r="R123" s="170">
        <f t="shared" si="12"/>
        <v>1.196E-2</v>
      </c>
      <c r="S123" s="170">
        <v>0</v>
      </c>
      <c r="T123" s="171">
        <f t="shared" si="13"/>
        <v>0</v>
      </c>
      <c r="AR123" s="15" t="s">
        <v>139</v>
      </c>
      <c r="AT123" s="15" t="s">
        <v>134</v>
      </c>
      <c r="AU123" s="15" t="s">
        <v>83</v>
      </c>
      <c r="AY123" s="15" t="s">
        <v>132</v>
      </c>
      <c r="BE123" s="172">
        <f t="shared" si="14"/>
        <v>0</v>
      </c>
      <c r="BF123" s="172">
        <f t="shared" si="15"/>
        <v>0</v>
      </c>
      <c r="BG123" s="172">
        <f t="shared" si="16"/>
        <v>0</v>
      </c>
      <c r="BH123" s="172">
        <f t="shared" si="17"/>
        <v>0</v>
      </c>
      <c r="BI123" s="172">
        <f t="shared" si="18"/>
        <v>0</v>
      </c>
      <c r="BJ123" s="15" t="s">
        <v>9</v>
      </c>
      <c r="BK123" s="172">
        <f t="shared" si="19"/>
        <v>0</v>
      </c>
      <c r="BL123" s="15" t="s">
        <v>139</v>
      </c>
      <c r="BM123" s="15" t="s">
        <v>626</v>
      </c>
    </row>
    <row r="124" spans="2:65" s="1" customFormat="1" ht="31.5" customHeight="1" x14ac:dyDescent="0.3">
      <c r="B124" s="160"/>
      <c r="C124" s="161" t="s">
        <v>271</v>
      </c>
      <c r="D124" s="161" t="s">
        <v>134</v>
      </c>
      <c r="E124" s="162" t="s">
        <v>627</v>
      </c>
      <c r="F124" s="163" t="s">
        <v>628</v>
      </c>
      <c r="G124" s="164" t="s">
        <v>433</v>
      </c>
      <c r="H124" s="165">
        <v>1</v>
      </c>
      <c r="I124" s="166"/>
      <c r="J124" s="167">
        <f t="shared" si="10"/>
        <v>0</v>
      </c>
      <c r="K124" s="163" t="s">
        <v>138</v>
      </c>
      <c r="L124" s="32"/>
      <c r="M124" s="168" t="s">
        <v>3</v>
      </c>
      <c r="N124" s="169" t="s">
        <v>46</v>
      </c>
      <c r="O124" s="33"/>
      <c r="P124" s="170">
        <f t="shared" si="11"/>
        <v>0</v>
      </c>
      <c r="Q124" s="170">
        <v>0</v>
      </c>
      <c r="R124" s="170">
        <f t="shared" si="12"/>
        <v>0</v>
      </c>
      <c r="S124" s="170">
        <v>0</v>
      </c>
      <c r="T124" s="171">
        <f t="shared" si="13"/>
        <v>0</v>
      </c>
      <c r="AR124" s="15" t="s">
        <v>139</v>
      </c>
      <c r="AT124" s="15" t="s">
        <v>134</v>
      </c>
      <c r="AU124" s="15" t="s">
        <v>83</v>
      </c>
      <c r="AY124" s="15" t="s">
        <v>132</v>
      </c>
      <c r="BE124" s="172">
        <f t="shared" si="14"/>
        <v>0</v>
      </c>
      <c r="BF124" s="172">
        <f t="shared" si="15"/>
        <v>0</v>
      </c>
      <c r="BG124" s="172">
        <f t="shared" si="16"/>
        <v>0</v>
      </c>
      <c r="BH124" s="172">
        <f t="shared" si="17"/>
        <v>0</v>
      </c>
      <c r="BI124" s="172">
        <f t="shared" si="18"/>
        <v>0</v>
      </c>
      <c r="BJ124" s="15" t="s">
        <v>9</v>
      </c>
      <c r="BK124" s="172">
        <f t="shared" si="19"/>
        <v>0</v>
      </c>
      <c r="BL124" s="15" t="s">
        <v>139</v>
      </c>
      <c r="BM124" s="15" t="s">
        <v>629</v>
      </c>
    </row>
    <row r="125" spans="2:65" s="1" customFormat="1" ht="31.5" customHeight="1" x14ac:dyDescent="0.3">
      <c r="B125" s="160"/>
      <c r="C125" s="161" t="s">
        <v>275</v>
      </c>
      <c r="D125" s="161" t="s">
        <v>134</v>
      </c>
      <c r="E125" s="162" t="s">
        <v>630</v>
      </c>
      <c r="F125" s="163" t="s">
        <v>631</v>
      </c>
      <c r="G125" s="164" t="s">
        <v>433</v>
      </c>
      <c r="H125" s="165">
        <v>1</v>
      </c>
      <c r="I125" s="166"/>
      <c r="J125" s="167">
        <f t="shared" si="10"/>
        <v>0</v>
      </c>
      <c r="K125" s="163" t="s">
        <v>138</v>
      </c>
      <c r="L125" s="32"/>
      <c r="M125" s="168" t="s">
        <v>3</v>
      </c>
      <c r="N125" s="169" t="s">
        <v>46</v>
      </c>
      <c r="O125" s="33"/>
      <c r="P125" s="170">
        <f t="shared" si="11"/>
        <v>0</v>
      </c>
      <c r="Q125" s="170">
        <v>3.1189999999999999E-2</v>
      </c>
      <c r="R125" s="170">
        <f t="shared" si="12"/>
        <v>3.1189999999999999E-2</v>
      </c>
      <c r="S125" s="170">
        <v>0</v>
      </c>
      <c r="T125" s="171">
        <f t="shared" si="13"/>
        <v>0</v>
      </c>
      <c r="AR125" s="15" t="s">
        <v>139</v>
      </c>
      <c r="AT125" s="15" t="s">
        <v>134</v>
      </c>
      <c r="AU125" s="15" t="s">
        <v>83</v>
      </c>
      <c r="AY125" s="15" t="s">
        <v>132</v>
      </c>
      <c r="BE125" s="172">
        <f t="shared" si="14"/>
        <v>0</v>
      </c>
      <c r="BF125" s="172">
        <f t="shared" si="15"/>
        <v>0</v>
      </c>
      <c r="BG125" s="172">
        <f t="shared" si="16"/>
        <v>0</v>
      </c>
      <c r="BH125" s="172">
        <f t="shared" si="17"/>
        <v>0</v>
      </c>
      <c r="BI125" s="172">
        <f t="shared" si="18"/>
        <v>0</v>
      </c>
      <c r="BJ125" s="15" t="s">
        <v>9</v>
      </c>
      <c r="BK125" s="172">
        <f t="shared" si="19"/>
        <v>0</v>
      </c>
      <c r="BL125" s="15" t="s">
        <v>139</v>
      </c>
      <c r="BM125" s="15" t="s">
        <v>632</v>
      </c>
    </row>
    <row r="126" spans="2:65" s="10" customFormat="1" ht="29.85" customHeight="1" x14ac:dyDescent="0.3">
      <c r="B126" s="146"/>
      <c r="D126" s="157" t="s">
        <v>74</v>
      </c>
      <c r="E126" s="158" t="s">
        <v>167</v>
      </c>
      <c r="F126" s="158" t="s">
        <v>295</v>
      </c>
      <c r="I126" s="149"/>
      <c r="J126" s="159">
        <f>BK126</f>
        <v>0</v>
      </c>
      <c r="L126" s="146"/>
      <c r="M126" s="151"/>
      <c r="N126" s="152"/>
      <c r="O126" s="152"/>
      <c r="P126" s="153">
        <f>SUM(P127:P128)</f>
        <v>0</v>
      </c>
      <c r="Q126" s="152"/>
      <c r="R126" s="153">
        <f>SUM(R127:R128)</f>
        <v>0</v>
      </c>
      <c r="S126" s="152"/>
      <c r="T126" s="154">
        <f>SUM(T127:T128)</f>
        <v>0.108</v>
      </c>
      <c r="AR126" s="147" t="s">
        <v>9</v>
      </c>
      <c r="AT126" s="155" t="s">
        <v>74</v>
      </c>
      <c r="AU126" s="155" t="s">
        <v>9</v>
      </c>
      <c r="AY126" s="147" t="s">
        <v>132</v>
      </c>
      <c r="BK126" s="156">
        <f>SUM(BK127:BK128)</f>
        <v>0</v>
      </c>
    </row>
    <row r="127" spans="2:65" s="1" customFormat="1" ht="22.5" customHeight="1" x14ac:dyDescent="0.3">
      <c r="B127" s="160"/>
      <c r="C127" s="161" t="s">
        <v>279</v>
      </c>
      <c r="D127" s="161" t="s">
        <v>134</v>
      </c>
      <c r="E127" s="162" t="s">
        <v>511</v>
      </c>
      <c r="F127" s="163" t="s">
        <v>512</v>
      </c>
      <c r="G127" s="164" t="s">
        <v>188</v>
      </c>
      <c r="H127" s="165">
        <v>9</v>
      </c>
      <c r="I127" s="166"/>
      <c r="J127" s="167">
        <f>ROUND(I127*H127,0)</f>
        <v>0</v>
      </c>
      <c r="K127" s="163" t="s">
        <v>138</v>
      </c>
      <c r="L127" s="32"/>
      <c r="M127" s="168" t="s">
        <v>3</v>
      </c>
      <c r="N127" s="169" t="s">
        <v>46</v>
      </c>
      <c r="O127" s="33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AR127" s="15" t="s">
        <v>139</v>
      </c>
      <c r="AT127" s="15" t="s">
        <v>134</v>
      </c>
      <c r="AU127" s="15" t="s">
        <v>83</v>
      </c>
      <c r="AY127" s="15" t="s">
        <v>132</v>
      </c>
      <c r="BE127" s="172">
        <f>IF(N127="základní",J127,0)</f>
        <v>0</v>
      </c>
      <c r="BF127" s="172">
        <f>IF(N127="snížená",J127,0)</f>
        <v>0</v>
      </c>
      <c r="BG127" s="172">
        <f>IF(N127="zákl. přenesená",J127,0)</f>
        <v>0</v>
      </c>
      <c r="BH127" s="172">
        <f>IF(N127="sníž. přenesená",J127,0)</f>
        <v>0</v>
      </c>
      <c r="BI127" s="172">
        <f>IF(N127="nulová",J127,0)</f>
        <v>0</v>
      </c>
      <c r="BJ127" s="15" t="s">
        <v>9</v>
      </c>
      <c r="BK127" s="172">
        <f>ROUND(I127*H127,0)</f>
        <v>0</v>
      </c>
      <c r="BL127" s="15" t="s">
        <v>139</v>
      </c>
      <c r="BM127" s="15" t="s">
        <v>633</v>
      </c>
    </row>
    <row r="128" spans="2:65" s="1" customFormat="1" ht="22.5" customHeight="1" x14ac:dyDescent="0.3">
      <c r="B128" s="160"/>
      <c r="C128" s="161" t="s">
        <v>283</v>
      </c>
      <c r="D128" s="161" t="s">
        <v>134</v>
      </c>
      <c r="E128" s="162" t="s">
        <v>313</v>
      </c>
      <c r="F128" s="163" t="s">
        <v>314</v>
      </c>
      <c r="G128" s="164" t="s">
        <v>137</v>
      </c>
      <c r="H128" s="165">
        <v>4.4999999999999998E-2</v>
      </c>
      <c r="I128" s="166"/>
      <c r="J128" s="167">
        <f>ROUND(I128*H128,0)</f>
        <v>0</v>
      </c>
      <c r="K128" s="163" t="s">
        <v>138</v>
      </c>
      <c r="L128" s="32"/>
      <c r="M128" s="168" t="s">
        <v>3</v>
      </c>
      <c r="N128" s="169" t="s">
        <v>46</v>
      </c>
      <c r="O128" s="33"/>
      <c r="P128" s="170">
        <f>O128*H128</f>
        <v>0</v>
      </c>
      <c r="Q128" s="170">
        <v>0</v>
      </c>
      <c r="R128" s="170">
        <f>Q128*H128</f>
        <v>0</v>
      </c>
      <c r="S128" s="170">
        <v>2.4</v>
      </c>
      <c r="T128" s="171">
        <f>S128*H128</f>
        <v>0.108</v>
      </c>
      <c r="AR128" s="15" t="s">
        <v>139</v>
      </c>
      <c r="AT128" s="15" t="s">
        <v>134</v>
      </c>
      <c r="AU128" s="15" t="s">
        <v>83</v>
      </c>
      <c r="AY128" s="15" t="s">
        <v>132</v>
      </c>
      <c r="BE128" s="172">
        <f>IF(N128="základní",J128,0)</f>
        <v>0</v>
      </c>
      <c r="BF128" s="172">
        <f>IF(N128="snížená",J128,0)</f>
        <v>0</v>
      </c>
      <c r="BG128" s="172">
        <f>IF(N128="zákl. přenesená",J128,0)</f>
        <v>0</v>
      </c>
      <c r="BH128" s="172">
        <f>IF(N128="sníž. přenesená",J128,0)</f>
        <v>0</v>
      </c>
      <c r="BI128" s="172">
        <f>IF(N128="nulová",J128,0)</f>
        <v>0</v>
      </c>
      <c r="BJ128" s="15" t="s">
        <v>9</v>
      </c>
      <c r="BK128" s="172">
        <f>ROUND(I128*H128,0)</f>
        <v>0</v>
      </c>
      <c r="BL128" s="15" t="s">
        <v>139</v>
      </c>
      <c r="BM128" s="15" t="s">
        <v>634</v>
      </c>
    </row>
    <row r="129" spans="2:65" s="10" customFormat="1" ht="29.85" customHeight="1" x14ac:dyDescent="0.3">
      <c r="B129" s="146"/>
      <c r="D129" s="157" t="s">
        <v>74</v>
      </c>
      <c r="E129" s="158" t="s">
        <v>324</v>
      </c>
      <c r="F129" s="158" t="s">
        <v>325</v>
      </c>
      <c r="I129" s="149"/>
      <c r="J129" s="159">
        <f>BK129</f>
        <v>0</v>
      </c>
      <c r="L129" s="146"/>
      <c r="M129" s="151"/>
      <c r="N129" s="152"/>
      <c r="O129" s="152"/>
      <c r="P129" s="153">
        <f>SUM(P130:P133)</f>
        <v>0</v>
      </c>
      <c r="Q129" s="152"/>
      <c r="R129" s="153">
        <f>SUM(R130:R133)</f>
        <v>0</v>
      </c>
      <c r="S129" s="152"/>
      <c r="T129" s="154">
        <f>SUM(T130:T133)</f>
        <v>0</v>
      </c>
      <c r="AR129" s="147" t="s">
        <v>9</v>
      </c>
      <c r="AT129" s="155" t="s">
        <v>74</v>
      </c>
      <c r="AU129" s="155" t="s">
        <v>9</v>
      </c>
      <c r="AY129" s="147" t="s">
        <v>132</v>
      </c>
      <c r="BK129" s="156">
        <f>SUM(BK130:BK133)</f>
        <v>0</v>
      </c>
    </row>
    <row r="130" spans="2:65" s="1" customFormat="1" ht="31.5" customHeight="1" x14ac:dyDescent="0.3">
      <c r="B130" s="160"/>
      <c r="C130" s="161" t="s">
        <v>287</v>
      </c>
      <c r="D130" s="161" t="s">
        <v>134</v>
      </c>
      <c r="E130" s="162" t="s">
        <v>327</v>
      </c>
      <c r="F130" s="163" t="s">
        <v>328</v>
      </c>
      <c r="G130" s="164" t="s">
        <v>177</v>
      </c>
      <c r="H130" s="165">
        <v>1.3720000000000001</v>
      </c>
      <c r="I130" s="166"/>
      <c r="J130" s="167">
        <f>ROUND(I130*H130,0)</f>
        <v>0</v>
      </c>
      <c r="K130" s="163" t="s">
        <v>138</v>
      </c>
      <c r="L130" s="32"/>
      <c r="M130" s="168" t="s">
        <v>3</v>
      </c>
      <c r="N130" s="169" t="s">
        <v>46</v>
      </c>
      <c r="O130" s="33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AR130" s="15" t="s">
        <v>139</v>
      </c>
      <c r="AT130" s="15" t="s">
        <v>134</v>
      </c>
      <c r="AU130" s="15" t="s">
        <v>83</v>
      </c>
      <c r="AY130" s="15" t="s">
        <v>132</v>
      </c>
      <c r="BE130" s="172">
        <f>IF(N130="základní",J130,0)</f>
        <v>0</v>
      </c>
      <c r="BF130" s="172">
        <f>IF(N130="snížená",J130,0)</f>
        <v>0</v>
      </c>
      <c r="BG130" s="172">
        <f>IF(N130="zákl. přenesená",J130,0)</f>
        <v>0</v>
      </c>
      <c r="BH130" s="172">
        <f>IF(N130="sníž. přenesená",J130,0)</f>
        <v>0</v>
      </c>
      <c r="BI130" s="172">
        <f>IF(N130="nulová",J130,0)</f>
        <v>0</v>
      </c>
      <c r="BJ130" s="15" t="s">
        <v>9</v>
      </c>
      <c r="BK130" s="172">
        <f>ROUND(I130*H130,0)</f>
        <v>0</v>
      </c>
      <c r="BL130" s="15" t="s">
        <v>139</v>
      </c>
      <c r="BM130" s="15" t="s">
        <v>635</v>
      </c>
    </row>
    <row r="131" spans="2:65" s="1" customFormat="1" ht="31.5" customHeight="1" x14ac:dyDescent="0.3">
      <c r="B131" s="160"/>
      <c r="C131" s="161" t="s">
        <v>291</v>
      </c>
      <c r="D131" s="161" t="s">
        <v>134</v>
      </c>
      <c r="E131" s="162" t="s">
        <v>331</v>
      </c>
      <c r="F131" s="163" t="s">
        <v>332</v>
      </c>
      <c r="G131" s="164" t="s">
        <v>177</v>
      </c>
      <c r="H131" s="165">
        <v>1.3720000000000001</v>
      </c>
      <c r="I131" s="166"/>
      <c r="J131" s="167">
        <f>ROUND(I131*H131,0)</f>
        <v>0</v>
      </c>
      <c r="K131" s="163" t="s">
        <v>138</v>
      </c>
      <c r="L131" s="32"/>
      <c r="M131" s="168" t="s">
        <v>3</v>
      </c>
      <c r="N131" s="169" t="s">
        <v>46</v>
      </c>
      <c r="O131" s="33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AR131" s="15" t="s">
        <v>139</v>
      </c>
      <c r="AT131" s="15" t="s">
        <v>134</v>
      </c>
      <c r="AU131" s="15" t="s">
        <v>83</v>
      </c>
      <c r="AY131" s="15" t="s">
        <v>132</v>
      </c>
      <c r="BE131" s="172">
        <f>IF(N131="základní",J131,0)</f>
        <v>0</v>
      </c>
      <c r="BF131" s="172">
        <f>IF(N131="snížená",J131,0)</f>
        <v>0</v>
      </c>
      <c r="BG131" s="172">
        <f>IF(N131="zákl. přenesená",J131,0)</f>
        <v>0</v>
      </c>
      <c r="BH131" s="172">
        <f>IF(N131="sníž. přenesená",J131,0)</f>
        <v>0</v>
      </c>
      <c r="BI131" s="172">
        <f>IF(N131="nulová",J131,0)</f>
        <v>0</v>
      </c>
      <c r="BJ131" s="15" t="s">
        <v>9</v>
      </c>
      <c r="BK131" s="172">
        <f>ROUND(I131*H131,0)</f>
        <v>0</v>
      </c>
      <c r="BL131" s="15" t="s">
        <v>139</v>
      </c>
      <c r="BM131" s="15" t="s">
        <v>636</v>
      </c>
    </row>
    <row r="132" spans="2:65" s="1" customFormat="1" ht="31.5" customHeight="1" x14ac:dyDescent="0.3">
      <c r="B132" s="160"/>
      <c r="C132" s="161" t="s">
        <v>296</v>
      </c>
      <c r="D132" s="161" t="s">
        <v>134</v>
      </c>
      <c r="E132" s="162" t="s">
        <v>335</v>
      </c>
      <c r="F132" s="163" t="s">
        <v>336</v>
      </c>
      <c r="G132" s="164" t="s">
        <v>177</v>
      </c>
      <c r="H132" s="165">
        <v>12.348000000000001</v>
      </c>
      <c r="I132" s="166"/>
      <c r="J132" s="167">
        <f>ROUND(I132*H132,0)</f>
        <v>0</v>
      </c>
      <c r="K132" s="163" t="s">
        <v>138</v>
      </c>
      <c r="L132" s="32"/>
      <c r="M132" s="168" t="s">
        <v>3</v>
      </c>
      <c r="N132" s="169" t="s">
        <v>46</v>
      </c>
      <c r="O132" s="33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AR132" s="15" t="s">
        <v>139</v>
      </c>
      <c r="AT132" s="15" t="s">
        <v>134</v>
      </c>
      <c r="AU132" s="15" t="s">
        <v>83</v>
      </c>
      <c r="AY132" s="15" t="s">
        <v>132</v>
      </c>
      <c r="BE132" s="172">
        <f>IF(N132="základní",J132,0)</f>
        <v>0</v>
      </c>
      <c r="BF132" s="172">
        <f>IF(N132="snížená",J132,0)</f>
        <v>0</v>
      </c>
      <c r="BG132" s="172">
        <f>IF(N132="zákl. přenesená",J132,0)</f>
        <v>0</v>
      </c>
      <c r="BH132" s="172">
        <f>IF(N132="sníž. přenesená",J132,0)</f>
        <v>0</v>
      </c>
      <c r="BI132" s="172">
        <f>IF(N132="nulová",J132,0)</f>
        <v>0</v>
      </c>
      <c r="BJ132" s="15" t="s">
        <v>9</v>
      </c>
      <c r="BK132" s="172">
        <f>ROUND(I132*H132,0)</f>
        <v>0</v>
      </c>
      <c r="BL132" s="15" t="s">
        <v>139</v>
      </c>
      <c r="BM132" s="15" t="s">
        <v>637</v>
      </c>
    </row>
    <row r="133" spans="2:65" s="1" customFormat="1" ht="22.5" customHeight="1" x14ac:dyDescent="0.3">
      <c r="B133" s="160"/>
      <c r="C133" s="161" t="s">
        <v>300</v>
      </c>
      <c r="D133" s="161" t="s">
        <v>134</v>
      </c>
      <c r="E133" s="162" t="s">
        <v>339</v>
      </c>
      <c r="F133" s="163" t="s">
        <v>340</v>
      </c>
      <c r="G133" s="164" t="s">
        <v>177</v>
      </c>
      <c r="H133" s="165">
        <v>1.3720000000000001</v>
      </c>
      <c r="I133" s="166"/>
      <c r="J133" s="167">
        <f>ROUND(I133*H133,0)</f>
        <v>0</v>
      </c>
      <c r="K133" s="163" t="s">
        <v>138</v>
      </c>
      <c r="L133" s="32"/>
      <c r="M133" s="168" t="s">
        <v>3</v>
      </c>
      <c r="N133" s="169" t="s">
        <v>46</v>
      </c>
      <c r="O133" s="33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AR133" s="15" t="s">
        <v>139</v>
      </c>
      <c r="AT133" s="15" t="s">
        <v>134</v>
      </c>
      <c r="AU133" s="15" t="s">
        <v>83</v>
      </c>
      <c r="AY133" s="15" t="s">
        <v>132</v>
      </c>
      <c r="BE133" s="172">
        <f>IF(N133="základní",J133,0)</f>
        <v>0</v>
      </c>
      <c r="BF133" s="172">
        <f>IF(N133="snížená",J133,0)</f>
        <v>0</v>
      </c>
      <c r="BG133" s="172">
        <f>IF(N133="zákl. přenesená",J133,0)</f>
        <v>0</v>
      </c>
      <c r="BH133" s="172">
        <f>IF(N133="sníž. přenesená",J133,0)</f>
        <v>0</v>
      </c>
      <c r="BI133" s="172">
        <f>IF(N133="nulová",J133,0)</f>
        <v>0</v>
      </c>
      <c r="BJ133" s="15" t="s">
        <v>9</v>
      </c>
      <c r="BK133" s="172">
        <f>ROUND(I133*H133,0)</f>
        <v>0</v>
      </c>
      <c r="BL133" s="15" t="s">
        <v>139</v>
      </c>
      <c r="BM133" s="15" t="s">
        <v>638</v>
      </c>
    </row>
    <row r="134" spans="2:65" s="10" customFormat="1" ht="29.85" customHeight="1" x14ac:dyDescent="0.3">
      <c r="B134" s="146"/>
      <c r="D134" s="157" t="s">
        <v>74</v>
      </c>
      <c r="E134" s="158" t="s">
        <v>342</v>
      </c>
      <c r="F134" s="158" t="s">
        <v>343</v>
      </c>
      <c r="I134" s="149"/>
      <c r="J134" s="159">
        <f>BK134</f>
        <v>0</v>
      </c>
      <c r="L134" s="146"/>
      <c r="M134" s="151"/>
      <c r="N134" s="152"/>
      <c r="O134" s="152"/>
      <c r="P134" s="153">
        <f>P135</f>
        <v>0</v>
      </c>
      <c r="Q134" s="152"/>
      <c r="R134" s="153">
        <f>R135</f>
        <v>0</v>
      </c>
      <c r="S134" s="152"/>
      <c r="T134" s="154">
        <f>T135</f>
        <v>0</v>
      </c>
      <c r="AR134" s="147" t="s">
        <v>9</v>
      </c>
      <c r="AT134" s="155" t="s">
        <v>74</v>
      </c>
      <c r="AU134" s="155" t="s">
        <v>9</v>
      </c>
      <c r="AY134" s="147" t="s">
        <v>132</v>
      </c>
      <c r="BK134" s="156">
        <f>BK135</f>
        <v>0</v>
      </c>
    </row>
    <row r="135" spans="2:65" s="1" customFormat="1" ht="44.25" customHeight="1" x14ac:dyDescent="0.3">
      <c r="B135" s="160"/>
      <c r="C135" s="161" t="s">
        <v>304</v>
      </c>
      <c r="D135" s="161" t="s">
        <v>134</v>
      </c>
      <c r="E135" s="162" t="s">
        <v>639</v>
      </c>
      <c r="F135" s="163" t="s">
        <v>640</v>
      </c>
      <c r="G135" s="164" t="s">
        <v>177</v>
      </c>
      <c r="H135" s="165">
        <v>4.5140000000000002</v>
      </c>
      <c r="I135" s="166"/>
      <c r="J135" s="167">
        <f>ROUND(I135*H135,0)</f>
        <v>0</v>
      </c>
      <c r="K135" s="163" t="s">
        <v>138</v>
      </c>
      <c r="L135" s="32"/>
      <c r="M135" s="168" t="s">
        <v>3</v>
      </c>
      <c r="N135" s="193" t="s">
        <v>46</v>
      </c>
      <c r="O135" s="194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AR135" s="15" t="s">
        <v>139</v>
      </c>
      <c r="AT135" s="15" t="s">
        <v>134</v>
      </c>
      <c r="AU135" s="15" t="s">
        <v>83</v>
      </c>
      <c r="AY135" s="15" t="s">
        <v>132</v>
      </c>
      <c r="BE135" s="172">
        <f>IF(N135="základní",J135,0)</f>
        <v>0</v>
      </c>
      <c r="BF135" s="172">
        <f>IF(N135="snížená",J135,0)</f>
        <v>0</v>
      </c>
      <c r="BG135" s="172">
        <f>IF(N135="zákl. přenesená",J135,0)</f>
        <v>0</v>
      </c>
      <c r="BH135" s="172">
        <f>IF(N135="sníž. přenesená",J135,0)</f>
        <v>0</v>
      </c>
      <c r="BI135" s="172">
        <f>IF(N135="nulová",J135,0)</f>
        <v>0</v>
      </c>
      <c r="BJ135" s="15" t="s">
        <v>9</v>
      </c>
      <c r="BK135" s="172">
        <f>ROUND(I135*H135,0)</f>
        <v>0</v>
      </c>
      <c r="BL135" s="15" t="s">
        <v>139</v>
      </c>
      <c r="BM135" s="15" t="s">
        <v>641</v>
      </c>
    </row>
    <row r="136" spans="2:65" s="1" customFormat="1" ht="6.95" customHeight="1" x14ac:dyDescent="0.3">
      <c r="B136" s="47"/>
      <c r="C136" s="48"/>
      <c r="D136" s="48"/>
      <c r="E136" s="48"/>
      <c r="F136" s="48"/>
      <c r="G136" s="48"/>
      <c r="H136" s="48"/>
      <c r="I136" s="113"/>
      <c r="J136" s="48"/>
      <c r="K136" s="48"/>
      <c r="L136" s="32"/>
    </row>
  </sheetData>
  <autoFilter ref="C83:K83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4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8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3"/>
      <c r="B1" s="203"/>
      <c r="C1" s="203"/>
      <c r="D1" s="202" t="s">
        <v>1</v>
      </c>
      <c r="E1" s="203"/>
      <c r="F1" s="204" t="s">
        <v>683</v>
      </c>
      <c r="G1" s="327" t="s">
        <v>684</v>
      </c>
      <c r="H1" s="327"/>
      <c r="I1" s="209"/>
      <c r="J1" s="204" t="s">
        <v>685</v>
      </c>
      <c r="K1" s="202" t="s">
        <v>93</v>
      </c>
      <c r="L1" s="204" t="s">
        <v>686</v>
      </c>
      <c r="M1" s="204"/>
      <c r="N1" s="204"/>
      <c r="O1" s="204"/>
      <c r="P1" s="204"/>
      <c r="Q1" s="204"/>
      <c r="R1" s="204"/>
      <c r="S1" s="204"/>
      <c r="T1" s="204"/>
      <c r="U1" s="200"/>
      <c r="V1" s="200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70" ht="36.950000000000003" customHeight="1" x14ac:dyDescent="0.3">
      <c r="L2" s="291" t="s">
        <v>6</v>
      </c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5" t="s">
        <v>92</v>
      </c>
    </row>
    <row r="3" spans="1:70" ht="6.95" customHeight="1" x14ac:dyDescent="0.3">
      <c r="B3" s="16"/>
      <c r="C3" s="17"/>
      <c r="D3" s="17"/>
      <c r="E3" s="17"/>
      <c r="F3" s="17"/>
      <c r="G3" s="17"/>
      <c r="H3" s="17"/>
      <c r="I3" s="90"/>
      <c r="J3" s="17"/>
      <c r="K3" s="18"/>
      <c r="AT3" s="15" t="s">
        <v>83</v>
      </c>
    </row>
    <row r="4" spans="1:70" ht="36.950000000000003" customHeight="1" x14ac:dyDescent="0.3">
      <c r="B4" s="19"/>
      <c r="C4" s="20"/>
      <c r="D4" s="21" t="s">
        <v>94</v>
      </c>
      <c r="E4" s="20"/>
      <c r="F4" s="20"/>
      <c r="G4" s="20"/>
      <c r="H4" s="20"/>
      <c r="I4" s="91"/>
      <c r="J4" s="20"/>
      <c r="K4" s="22"/>
      <c r="M4" s="23" t="s">
        <v>12</v>
      </c>
      <c r="AT4" s="15" t="s">
        <v>4</v>
      </c>
    </row>
    <row r="5" spans="1:70" ht="6.95" customHeight="1" x14ac:dyDescent="0.3">
      <c r="B5" s="19"/>
      <c r="C5" s="20"/>
      <c r="D5" s="20"/>
      <c r="E5" s="20"/>
      <c r="F5" s="20"/>
      <c r="G5" s="20"/>
      <c r="H5" s="20"/>
      <c r="I5" s="91"/>
      <c r="J5" s="20"/>
      <c r="K5" s="22"/>
    </row>
    <row r="6" spans="1:70" ht="15" x14ac:dyDescent="0.3">
      <c r="B6" s="19"/>
      <c r="C6" s="20"/>
      <c r="D6" s="28" t="s">
        <v>17</v>
      </c>
      <c r="E6" s="20"/>
      <c r="F6" s="20"/>
      <c r="G6" s="20"/>
      <c r="H6" s="20"/>
      <c r="I6" s="91"/>
      <c r="J6" s="20"/>
      <c r="K6" s="22"/>
    </row>
    <row r="7" spans="1:70" ht="22.5" customHeight="1" x14ac:dyDescent="0.3">
      <c r="B7" s="19"/>
      <c r="C7" s="20"/>
      <c r="D7" s="20"/>
      <c r="E7" s="328" t="str">
        <f>'Rekapitulace stavby'!K6</f>
        <v>PŘÍSTAVBA VÝROBNÍ HALY CETRIS</v>
      </c>
      <c r="F7" s="319"/>
      <c r="G7" s="319"/>
      <c r="H7" s="319"/>
      <c r="I7" s="91"/>
      <c r="J7" s="20"/>
      <c r="K7" s="22"/>
    </row>
    <row r="8" spans="1:70" s="1" customFormat="1" ht="15" x14ac:dyDescent="0.3">
      <c r="B8" s="32"/>
      <c r="C8" s="33"/>
      <c r="D8" s="28" t="s">
        <v>95</v>
      </c>
      <c r="E8" s="33"/>
      <c r="F8" s="33"/>
      <c r="G8" s="33"/>
      <c r="H8" s="33"/>
      <c r="I8" s="92"/>
      <c r="J8" s="33"/>
      <c r="K8" s="36"/>
    </row>
    <row r="9" spans="1:70" s="1" customFormat="1" ht="36.950000000000003" customHeight="1" x14ac:dyDescent="0.3">
      <c r="B9" s="32"/>
      <c r="C9" s="33"/>
      <c r="D9" s="33"/>
      <c r="E9" s="329" t="s">
        <v>642</v>
      </c>
      <c r="F9" s="304"/>
      <c r="G9" s="304"/>
      <c r="H9" s="304"/>
      <c r="I9" s="92"/>
      <c r="J9" s="33"/>
      <c r="K9" s="36"/>
    </row>
    <row r="10" spans="1:70" s="1" customFormat="1" x14ac:dyDescent="0.3">
      <c r="B10" s="32"/>
      <c r="C10" s="33"/>
      <c r="D10" s="33"/>
      <c r="E10" s="33"/>
      <c r="F10" s="33"/>
      <c r="G10" s="33"/>
      <c r="H10" s="33"/>
      <c r="I10" s="92"/>
      <c r="J10" s="33"/>
      <c r="K10" s="36"/>
    </row>
    <row r="11" spans="1:70" s="1" customFormat="1" ht="14.45" customHeight="1" x14ac:dyDescent="0.3">
      <c r="B11" s="32"/>
      <c r="C11" s="33"/>
      <c r="D11" s="28" t="s">
        <v>20</v>
      </c>
      <c r="E11" s="33"/>
      <c r="F11" s="26" t="s">
        <v>3</v>
      </c>
      <c r="G11" s="33"/>
      <c r="H11" s="33"/>
      <c r="I11" s="93" t="s">
        <v>21</v>
      </c>
      <c r="J11" s="26" t="s">
        <v>3</v>
      </c>
      <c r="K11" s="36"/>
    </row>
    <row r="12" spans="1:70" s="1" customFormat="1" ht="14.45" customHeight="1" x14ac:dyDescent="0.3">
      <c r="B12" s="32"/>
      <c r="C12" s="33"/>
      <c r="D12" s="28" t="s">
        <v>22</v>
      </c>
      <c r="E12" s="33"/>
      <c r="F12" s="26" t="s">
        <v>23</v>
      </c>
      <c r="G12" s="33"/>
      <c r="H12" s="33"/>
      <c r="I12" s="93" t="s">
        <v>24</v>
      </c>
      <c r="J12" s="94" t="str">
        <f>'Rekapitulace stavby'!AN8</f>
        <v>27.07.2016</v>
      </c>
      <c r="K12" s="36"/>
    </row>
    <row r="13" spans="1:70" s="1" customFormat="1" ht="10.9" customHeight="1" x14ac:dyDescent="0.3">
      <c r="B13" s="32"/>
      <c r="C13" s="33"/>
      <c r="D13" s="33"/>
      <c r="E13" s="33"/>
      <c r="F13" s="33"/>
      <c r="G13" s="33"/>
      <c r="H13" s="33"/>
      <c r="I13" s="92"/>
      <c r="J13" s="33"/>
      <c r="K13" s="36"/>
    </row>
    <row r="14" spans="1:70" s="1" customFormat="1" ht="14.45" customHeight="1" x14ac:dyDescent="0.3">
      <c r="B14" s="32"/>
      <c r="C14" s="33"/>
      <c r="D14" s="28" t="s">
        <v>28</v>
      </c>
      <c r="E14" s="33"/>
      <c r="F14" s="33"/>
      <c r="G14" s="33"/>
      <c r="H14" s="33"/>
      <c r="I14" s="93" t="s">
        <v>29</v>
      </c>
      <c r="J14" s="26" t="s">
        <v>30</v>
      </c>
      <c r="K14" s="36"/>
    </row>
    <row r="15" spans="1:70" s="1" customFormat="1" ht="18" customHeight="1" x14ac:dyDescent="0.3">
      <c r="B15" s="32"/>
      <c r="C15" s="33"/>
      <c r="D15" s="33"/>
      <c r="E15" s="26" t="s">
        <v>31</v>
      </c>
      <c r="F15" s="33"/>
      <c r="G15" s="33"/>
      <c r="H15" s="33"/>
      <c r="I15" s="93" t="s">
        <v>32</v>
      </c>
      <c r="J15" s="26" t="s">
        <v>33</v>
      </c>
      <c r="K15" s="36"/>
    </row>
    <row r="16" spans="1:70" s="1" customFormat="1" ht="6.95" customHeight="1" x14ac:dyDescent="0.3">
      <c r="B16" s="32"/>
      <c r="C16" s="33"/>
      <c r="D16" s="33"/>
      <c r="E16" s="33"/>
      <c r="F16" s="33"/>
      <c r="G16" s="33"/>
      <c r="H16" s="33"/>
      <c r="I16" s="92"/>
      <c r="J16" s="33"/>
      <c r="K16" s="36"/>
    </row>
    <row r="17" spans="2:11" s="1" customFormat="1" ht="14.45" customHeight="1" x14ac:dyDescent="0.3">
      <c r="B17" s="32"/>
      <c r="C17" s="33"/>
      <c r="D17" s="28" t="s">
        <v>34</v>
      </c>
      <c r="E17" s="33"/>
      <c r="F17" s="33"/>
      <c r="G17" s="33"/>
      <c r="H17" s="33"/>
      <c r="I17" s="93" t="s">
        <v>29</v>
      </c>
      <c r="J17" s="26" t="str">
        <f>IF('Rekapitulace stavby'!AN13="Vyplň údaj","",IF('Rekapitulace stavby'!AN13="","",'Rekapitulace stavby'!AN13))</f>
        <v/>
      </c>
      <c r="K17" s="36"/>
    </row>
    <row r="18" spans="2:11" s="1" customFormat="1" ht="18" customHeight="1" x14ac:dyDescent="0.3">
      <c r="B18" s="32"/>
      <c r="C18" s="33"/>
      <c r="D18" s="33"/>
      <c r="E18" s="26" t="str">
        <f>IF('Rekapitulace stavby'!E14="Vyplň údaj","",IF('Rekapitulace stavby'!E14="","",'Rekapitulace stavby'!E14))</f>
        <v/>
      </c>
      <c r="F18" s="33"/>
      <c r="G18" s="33"/>
      <c r="H18" s="33"/>
      <c r="I18" s="93" t="s">
        <v>32</v>
      </c>
      <c r="J18" s="26" t="str">
        <f>IF('Rekapitulace stavby'!AN14="Vyplň údaj","",IF('Rekapitulace stavby'!AN14="","",'Rekapitulace stavby'!AN14))</f>
        <v/>
      </c>
      <c r="K18" s="36"/>
    </row>
    <row r="19" spans="2:11" s="1" customFormat="1" ht="6.95" customHeight="1" x14ac:dyDescent="0.3">
      <c r="B19" s="32"/>
      <c r="C19" s="33"/>
      <c r="D19" s="33"/>
      <c r="E19" s="33"/>
      <c r="F19" s="33"/>
      <c r="G19" s="33"/>
      <c r="H19" s="33"/>
      <c r="I19" s="92"/>
      <c r="J19" s="33"/>
      <c r="K19" s="36"/>
    </row>
    <row r="20" spans="2:11" s="1" customFormat="1" ht="14.45" customHeight="1" x14ac:dyDescent="0.3">
      <c r="B20" s="32"/>
      <c r="C20" s="33"/>
      <c r="D20" s="28" t="s">
        <v>36</v>
      </c>
      <c r="E20" s="33"/>
      <c r="F20" s="33"/>
      <c r="G20" s="33"/>
      <c r="H20" s="33"/>
      <c r="I20" s="93" t="s">
        <v>29</v>
      </c>
      <c r="J20" s="26" t="s">
        <v>37</v>
      </c>
      <c r="K20" s="36"/>
    </row>
    <row r="21" spans="2:11" s="1" customFormat="1" ht="18" customHeight="1" x14ac:dyDescent="0.3">
      <c r="B21" s="32"/>
      <c r="C21" s="33"/>
      <c r="D21" s="33"/>
      <c r="E21" s="26" t="s">
        <v>38</v>
      </c>
      <c r="F21" s="33"/>
      <c r="G21" s="33"/>
      <c r="H21" s="33"/>
      <c r="I21" s="93" t="s">
        <v>32</v>
      </c>
      <c r="J21" s="26" t="s">
        <v>3</v>
      </c>
      <c r="K21" s="36"/>
    </row>
    <row r="22" spans="2:11" s="1" customFormat="1" ht="6.95" customHeight="1" x14ac:dyDescent="0.3">
      <c r="B22" s="32"/>
      <c r="C22" s="33"/>
      <c r="D22" s="33"/>
      <c r="E22" s="33"/>
      <c r="F22" s="33"/>
      <c r="G22" s="33"/>
      <c r="H22" s="33"/>
      <c r="I22" s="92"/>
      <c r="J22" s="33"/>
      <c r="K22" s="36"/>
    </row>
    <row r="23" spans="2:11" s="1" customFormat="1" ht="14.45" customHeight="1" x14ac:dyDescent="0.3">
      <c r="B23" s="32"/>
      <c r="C23" s="33"/>
      <c r="D23" s="28" t="s">
        <v>40</v>
      </c>
      <c r="E23" s="33"/>
      <c r="F23" s="33"/>
      <c r="G23" s="33"/>
      <c r="H23" s="33"/>
      <c r="I23" s="92"/>
      <c r="J23" s="33"/>
      <c r="K23" s="36"/>
    </row>
    <row r="24" spans="2:11" s="6" customFormat="1" ht="22.5" customHeight="1" x14ac:dyDescent="0.3">
      <c r="B24" s="95"/>
      <c r="C24" s="96"/>
      <c r="D24" s="96"/>
      <c r="E24" s="322" t="s">
        <v>3</v>
      </c>
      <c r="F24" s="330"/>
      <c r="G24" s="330"/>
      <c r="H24" s="330"/>
      <c r="I24" s="97"/>
      <c r="J24" s="96"/>
      <c r="K24" s="98"/>
    </row>
    <row r="25" spans="2:11" s="1" customFormat="1" ht="6.95" customHeight="1" x14ac:dyDescent="0.3">
      <c r="B25" s="32"/>
      <c r="C25" s="33"/>
      <c r="D25" s="33"/>
      <c r="E25" s="33"/>
      <c r="F25" s="33"/>
      <c r="G25" s="33"/>
      <c r="H25" s="33"/>
      <c r="I25" s="92"/>
      <c r="J25" s="33"/>
      <c r="K25" s="36"/>
    </row>
    <row r="26" spans="2:11" s="1" customFormat="1" ht="6.95" customHeight="1" x14ac:dyDescent="0.3">
      <c r="B26" s="32"/>
      <c r="C26" s="33"/>
      <c r="D26" s="59"/>
      <c r="E26" s="59"/>
      <c r="F26" s="59"/>
      <c r="G26" s="59"/>
      <c r="H26" s="59"/>
      <c r="I26" s="99"/>
      <c r="J26" s="59"/>
      <c r="K26" s="100"/>
    </row>
    <row r="27" spans="2:11" s="1" customFormat="1" ht="25.35" customHeight="1" x14ac:dyDescent="0.3">
      <c r="B27" s="32"/>
      <c r="C27" s="33"/>
      <c r="D27" s="101" t="s">
        <v>41</v>
      </c>
      <c r="E27" s="33"/>
      <c r="F27" s="33"/>
      <c r="G27" s="33"/>
      <c r="H27" s="33"/>
      <c r="I27" s="92"/>
      <c r="J27" s="102">
        <f>ROUND(J81,0)</f>
        <v>0</v>
      </c>
      <c r="K27" s="36"/>
    </row>
    <row r="28" spans="2:11" s="1" customFormat="1" ht="6.95" customHeight="1" x14ac:dyDescent="0.3">
      <c r="B28" s="32"/>
      <c r="C28" s="33"/>
      <c r="D28" s="59"/>
      <c r="E28" s="59"/>
      <c r="F28" s="59"/>
      <c r="G28" s="59"/>
      <c r="H28" s="59"/>
      <c r="I28" s="99"/>
      <c r="J28" s="59"/>
      <c r="K28" s="100"/>
    </row>
    <row r="29" spans="2:11" s="1" customFormat="1" ht="14.45" customHeight="1" x14ac:dyDescent="0.3">
      <c r="B29" s="32"/>
      <c r="C29" s="33"/>
      <c r="D29" s="33"/>
      <c r="E29" s="33"/>
      <c r="F29" s="37" t="s">
        <v>43</v>
      </c>
      <c r="G29" s="33"/>
      <c r="H29" s="33"/>
      <c r="I29" s="103" t="s">
        <v>42</v>
      </c>
      <c r="J29" s="37" t="s">
        <v>44</v>
      </c>
      <c r="K29" s="36"/>
    </row>
    <row r="30" spans="2:11" s="1" customFormat="1" ht="14.45" customHeight="1" x14ac:dyDescent="0.3">
      <c r="B30" s="32"/>
      <c r="C30" s="33"/>
      <c r="D30" s="40" t="s">
        <v>45</v>
      </c>
      <c r="E30" s="40" t="s">
        <v>46</v>
      </c>
      <c r="F30" s="104">
        <f>ROUND(SUM(BE81:BE93), 0)</f>
        <v>0</v>
      </c>
      <c r="G30" s="33"/>
      <c r="H30" s="33"/>
      <c r="I30" s="105">
        <v>0.21</v>
      </c>
      <c r="J30" s="104">
        <f>ROUND(ROUND((SUM(BE81:BE93)), 0)*I30, 0)</f>
        <v>0</v>
      </c>
      <c r="K30" s="36"/>
    </row>
    <row r="31" spans="2:11" s="1" customFormat="1" ht="14.45" customHeight="1" x14ac:dyDescent="0.3">
      <c r="B31" s="32"/>
      <c r="C31" s="33"/>
      <c r="D31" s="33"/>
      <c r="E31" s="40" t="s">
        <v>47</v>
      </c>
      <c r="F31" s="104">
        <f>ROUND(SUM(BF81:BF93), 0)</f>
        <v>0</v>
      </c>
      <c r="G31" s="33"/>
      <c r="H31" s="33"/>
      <c r="I31" s="105">
        <v>0.15</v>
      </c>
      <c r="J31" s="104">
        <f>ROUND(ROUND((SUM(BF81:BF93)), 0)*I31, 0)</f>
        <v>0</v>
      </c>
      <c r="K31" s="36"/>
    </row>
    <row r="32" spans="2:11" s="1" customFormat="1" ht="14.45" hidden="1" customHeight="1" x14ac:dyDescent="0.3">
      <c r="B32" s="32"/>
      <c r="C32" s="33"/>
      <c r="D32" s="33"/>
      <c r="E32" s="40" t="s">
        <v>48</v>
      </c>
      <c r="F32" s="104">
        <f>ROUND(SUM(BG81:BG93), 0)</f>
        <v>0</v>
      </c>
      <c r="G32" s="33"/>
      <c r="H32" s="33"/>
      <c r="I32" s="105">
        <v>0.21</v>
      </c>
      <c r="J32" s="104">
        <v>0</v>
      </c>
      <c r="K32" s="36"/>
    </row>
    <row r="33" spans="2:11" s="1" customFormat="1" ht="14.45" hidden="1" customHeight="1" x14ac:dyDescent="0.3">
      <c r="B33" s="32"/>
      <c r="C33" s="33"/>
      <c r="D33" s="33"/>
      <c r="E33" s="40" t="s">
        <v>49</v>
      </c>
      <c r="F33" s="104">
        <f>ROUND(SUM(BH81:BH93), 0)</f>
        <v>0</v>
      </c>
      <c r="G33" s="33"/>
      <c r="H33" s="33"/>
      <c r="I33" s="105">
        <v>0.15</v>
      </c>
      <c r="J33" s="104">
        <v>0</v>
      </c>
      <c r="K33" s="36"/>
    </row>
    <row r="34" spans="2:11" s="1" customFormat="1" ht="14.45" hidden="1" customHeight="1" x14ac:dyDescent="0.3">
      <c r="B34" s="32"/>
      <c r="C34" s="33"/>
      <c r="D34" s="33"/>
      <c r="E34" s="40" t="s">
        <v>50</v>
      </c>
      <c r="F34" s="104">
        <f>ROUND(SUM(BI81:BI93), 0)</f>
        <v>0</v>
      </c>
      <c r="G34" s="33"/>
      <c r="H34" s="33"/>
      <c r="I34" s="105">
        <v>0</v>
      </c>
      <c r="J34" s="104">
        <v>0</v>
      </c>
      <c r="K34" s="36"/>
    </row>
    <row r="35" spans="2:11" s="1" customFormat="1" ht="6.95" customHeight="1" x14ac:dyDescent="0.3">
      <c r="B35" s="32"/>
      <c r="C35" s="33"/>
      <c r="D35" s="33"/>
      <c r="E35" s="33"/>
      <c r="F35" s="33"/>
      <c r="G35" s="33"/>
      <c r="H35" s="33"/>
      <c r="I35" s="92"/>
      <c r="J35" s="33"/>
      <c r="K35" s="36"/>
    </row>
    <row r="36" spans="2:11" s="1" customFormat="1" ht="25.35" customHeight="1" x14ac:dyDescent="0.3">
      <c r="B36" s="32"/>
      <c r="C36" s="106"/>
      <c r="D36" s="107" t="s">
        <v>51</v>
      </c>
      <c r="E36" s="62"/>
      <c r="F36" s="62"/>
      <c r="G36" s="108" t="s">
        <v>52</v>
      </c>
      <c r="H36" s="109" t="s">
        <v>53</v>
      </c>
      <c r="I36" s="110"/>
      <c r="J36" s="111">
        <f>SUM(J27:J34)</f>
        <v>0</v>
      </c>
      <c r="K36" s="112"/>
    </row>
    <row r="37" spans="2:11" s="1" customFormat="1" ht="14.45" customHeight="1" x14ac:dyDescent="0.3">
      <c r="B37" s="47"/>
      <c r="C37" s="48"/>
      <c r="D37" s="48"/>
      <c r="E37" s="48"/>
      <c r="F37" s="48"/>
      <c r="G37" s="48"/>
      <c r="H37" s="48"/>
      <c r="I37" s="113"/>
      <c r="J37" s="48"/>
      <c r="K37" s="49"/>
    </row>
    <row r="41" spans="2:11" s="1" customFormat="1" ht="6.95" customHeight="1" x14ac:dyDescent="0.3">
      <c r="B41" s="50"/>
      <c r="C41" s="51"/>
      <c r="D41" s="51"/>
      <c r="E41" s="51"/>
      <c r="F41" s="51"/>
      <c r="G41" s="51"/>
      <c r="H41" s="51"/>
      <c r="I41" s="114"/>
      <c r="J41" s="51"/>
      <c r="K41" s="115"/>
    </row>
    <row r="42" spans="2:11" s="1" customFormat="1" ht="36.950000000000003" customHeight="1" x14ac:dyDescent="0.3">
      <c r="B42" s="32"/>
      <c r="C42" s="21" t="s">
        <v>97</v>
      </c>
      <c r="D42" s="33"/>
      <c r="E42" s="33"/>
      <c r="F42" s="33"/>
      <c r="G42" s="33"/>
      <c r="H42" s="33"/>
      <c r="I42" s="92"/>
      <c r="J42" s="33"/>
      <c r="K42" s="36"/>
    </row>
    <row r="43" spans="2:11" s="1" customFormat="1" ht="6.95" customHeight="1" x14ac:dyDescent="0.3">
      <c r="B43" s="32"/>
      <c r="C43" s="33"/>
      <c r="D43" s="33"/>
      <c r="E43" s="33"/>
      <c r="F43" s="33"/>
      <c r="G43" s="33"/>
      <c r="H43" s="33"/>
      <c r="I43" s="92"/>
      <c r="J43" s="33"/>
      <c r="K43" s="36"/>
    </row>
    <row r="44" spans="2:11" s="1" customFormat="1" ht="14.45" customHeight="1" x14ac:dyDescent="0.3">
      <c r="B44" s="32"/>
      <c r="C44" s="28" t="s">
        <v>17</v>
      </c>
      <c r="D44" s="33"/>
      <c r="E44" s="33"/>
      <c r="F44" s="33"/>
      <c r="G44" s="33"/>
      <c r="H44" s="33"/>
      <c r="I44" s="92"/>
      <c r="J44" s="33"/>
      <c r="K44" s="36"/>
    </row>
    <row r="45" spans="2:11" s="1" customFormat="1" ht="22.5" customHeight="1" x14ac:dyDescent="0.3">
      <c r="B45" s="32"/>
      <c r="C45" s="33"/>
      <c r="D45" s="33"/>
      <c r="E45" s="328" t="str">
        <f>E7</f>
        <v>PŘÍSTAVBA VÝROBNÍ HALY CETRIS</v>
      </c>
      <c r="F45" s="304"/>
      <c r="G45" s="304"/>
      <c r="H45" s="304"/>
      <c r="I45" s="92"/>
      <c r="J45" s="33"/>
      <c r="K45" s="36"/>
    </row>
    <row r="46" spans="2:11" s="1" customFormat="1" ht="14.45" customHeight="1" x14ac:dyDescent="0.3">
      <c r="B46" s="32"/>
      <c r="C46" s="28" t="s">
        <v>95</v>
      </c>
      <c r="D46" s="33"/>
      <c r="E46" s="33"/>
      <c r="F46" s="33"/>
      <c r="G46" s="33"/>
      <c r="H46" s="33"/>
      <c r="I46" s="92"/>
      <c r="J46" s="33"/>
      <c r="K46" s="36"/>
    </row>
    <row r="47" spans="2:11" s="1" customFormat="1" ht="23.25" customHeight="1" x14ac:dyDescent="0.3">
      <c r="B47" s="32"/>
      <c r="C47" s="33"/>
      <c r="D47" s="33"/>
      <c r="E47" s="329" t="str">
        <f>E9</f>
        <v>SO-04 - Vedlejší rozpočtové náklady</v>
      </c>
      <c r="F47" s="304"/>
      <c r="G47" s="304"/>
      <c r="H47" s="304"/>
      <c r="I47" s="92"/>
      <c r="J47" s="33"/>
      <c r="K47" s="36"/>
    </row>
    <row r="48" spans="2:11" s="1" customFormat="1" ht="6.95" customHeight="1" x14ac:dyDescent="0.3">
      <c r="B48" s="32"/>
      <c r="C48" s="33"/>
      <c r="D48" s="33"/>
      <c r="E48" s="33"/>
      <c r="F48" s="33"/>
      <c r="G48" s="33"/>
      <c r="H48" s="33"/>
      <c r="I48" s="92"/>
      <c r="J48" s="33"/>
      <c r="K48" s="36"/>
    </row>
    <row r="49" spans="2:47" s="1" customFormat="1" ht="18" customHeight="1" x14ac:dyDescent="0.3">
      <c r="B49" s="32"/>
      <c r="C49" s="28" t="s">
        <v>22</v>
      </c>
      <c r="D49" s="33"/>
      <c r="E49" s="33"/>
      <c r="F49" s="26" t="str">
        <f>F12</f>
        <v>Hranice</v>
      </c>
      <c r="G49" s="33"/>
      <c r="H49" s="33"/>
      <c r="I49" s="93" t="s">
        <v>24</v>
      </c>
      <c r="J49" s="94" t="str">
        <f>IF(J12="","",J12)</f>
        <v>27.07.2016</v>
      </c>
      <c r="K49" s="36"/>
    </row>
    <row r="50" spans="2:47" s="1" customFormat="1" ht="6.95" customHeight="1" x14ac:dyDescent="0.3">
      <c r="B50" s="32"/>
      <c r="C50" s="33"/>
      <c r="D50" s="33"/>
      <c r="E50" s="33"/>
      <c r="F50" s="33"/>
      <c r="G50" s="33"/>
      <c r="H50" s="33"/>
      <c r="I50" s="92"/>
      <c r="J50" s="33"/>
      <c r="K50" s="36"/>
    </row>
    <row r="51" spans="2:47" s="1" customFormat="1" ht="15" x14ac:dyDescent="0.3">
      <c r="B51" s="32"/>
      <c r="C51" s="28" t="s">
        <v>28</v>
      </c>
      <c r="D51" s="33"/>
      <c r="E51" s="33"/>
      <c r="F51" s="26" t="str">
        <f>E15</f>
        <v>CIDEM Hranice, a.s.</v>
      </c>
      <c r="G51" s="33"/>
      <c r="H51" s="33"/>
      <c r="I51" s="93" t="s">
        <v>36</v>
      </c>
      <c r="J51" s="26" t="str">
        <f>E21</f>
        <v>Ing.Petr Kavina</v>
      </c>
      <c r="K51" s="36"/>
    </row>
    <row r="52" spans="2:47" s="1" customFormat="1" ht="14.45" customHeight="1" x14ac:dyDescent="0.3">
      <c r="B52" s="32"/>
      <c r="C52" s="28" t="s">
        <v>34</v>
      </c>
      <c r="D52" s="33"/>
      <c r="E52" s="33"/>
      <c r="F52" s="26" t="str">
        <f>IF(E18="","",E18)</f>
        <v/>
      </c>
      <c r="G52" s="33"/>
      <c r="H52" s="33"/>
      <c r="I52" s="92"/>
      <c r="J52" s="33"/>
      <c r="K52" s="36"/>
    </row>
    <row r="53" spans="2:47" s="1" customFormat="1" ht="10.35" customHeight="1" x14ac:dyDescent="0.3">
      <c r="B53" s="32"/>
      <c r="C53" s="33"/>
      <c r="D53" s="33"/>
      <c r="E53" s="33"/>
      <c r="F53" s="33"/>
      <c r="G53" s="33"/>
      <c r="H53" s="33"/>
      <c r="I53" s="92"/>
      <c r="J53" s="33"/>
      <c r="K53" s="36"/>
    </row>
    <row r="54" spans="2:47" s="1" customFormat="1" ht="29.25" customHeight="1" x14ac:dyDescent="0.3">
      <c r="B54" s="32"/>
      <c r="C54" s="116" t="s">
        <v>98</v>
      </c>
      <c r="D54" s="106"/>
      <c r="E54" s="106"/>
      <c r="F54" s="106"/>
      <c r="G54" s="106"/>
      <c r="H54" s="106"/>
      <c r="I54" s="117"/>
      <c r="J54" s="118" t="s">
        <v>99</v>
      </c>
      <c r="K54" s="119"/>
    </row>
    <row r="55" spans="2:47" s="1" customFormat="1" ht="10.35" customHeight="1" x14ac:dyDescent="0.3">
      <c r="B55" s="32"/>
      <c r="C55" s="33"/>
      <c r="D55" s="33"/>
      <c r="E55" s="33"/>
      <c r="F55" s="33"/>
      <c r="G55" s="33"/>
      <c r="H55" s="33"/>
      <c r="I55" s="92"/>
      <c r="J55" s="33"/>
      <c r="K55" s="36"/>
    </row>
    <row r="56" spans="2:47" s="1" customFormat="1" ht="29.25" customHeight="1" x14ac:dyDescent="0.3">
      <c r="B56" s="32"/>
      <c r="C56" s="120" t="s">
        <v>100</v>
      </c>
      <c r="D56" s="33"/>
      <c r="E56" s="33"/>
      <c r="F56" s="33"/>
      <c r="G56" s="33"/>
      <c r="H56" s="33"/>
      <c r="I56" s="92"/>
      <c r="J56" s="102">
        <f>J81</f>
        <v>0</v>
      </c>
      <c r="K56" s="36"/>
      <c r="AU56" s="15" t="s">
        <v>101</v>
      </c>
    </row>
    <row r="57" spans="2:47" s="7" customFormat="1" ht="24.95" customHeight="1" x14ac:dyDescent="0.3">
      <c r="B57" s="121"/>
      <c r="C57" s="122"/>
      <c r="D57" s="123" t="s">
        <v>643</v>
      </c>
      <c r="E57" s="124"/>
      <c r="F57" s="124"/>
      <c r="G57" s="124"/>
      <c r="H57" s="124"/>
      <c r="I57" s="125"/>
      <c r="J57" s="126">
        <f>J82</f>
        <v>0</v>
      </c>
      <c r="K57" s="127"/>
    </row>
    <row r="58" spans="2:47" s="8" customFormat="1" ht="19.899999999999999" customHeight="1" x14ac:dyDescent="0.3">
      <c r="B58" s="128"/>
      <c r="C58" s="129"/>
      <c r="D58" s="130" t="s">
        <v>644</v>
      </c>
      <c r="E58" s="131"/>
      <c r="F58" s="131"/>
      <c r="G58" s="131"/>
      <c r="H58" s="131"/>
      <c r="I58" s="132"/>
      <c r="J58" s="133">
        <f>J83</f>
        <v>0</v>
      </c>
      <c r="K58" s="134"/>
    </row>
    <row r="59" spans="2:47" s="8" customFormat="1" ht="19.899999999999999" customHeight="1" x14ac:dyDescent="0.3">
      <c r="B59" s="128"/>
      <c r="C59" s="129"/>
      <c r="D59" s="130" t="s">
        <v>645</v>
      </c>
      <c r="E59" s="131"/>
      <c r="F59" s="131"/>
      <c r="G59" s="131"/>
      <c r="H59" s="131"/>
      <c r="I59" s="132"/>
      <c r="J59" s="133">
        <f>J88</f>
        <v>0</v>
      </c>
      <c r="K59" s="134"/>
    </row>
    <row r="60" spans="2:47" s="8" customFormat="1" ht="19.899999999999999" customHeight="1" x14ac:dyDescent="0.3">
      <c r="B60" s="128"/>
      <c r="C60" s="129"/>
      <c r="D60" s="130" t="s">
        <v>646</v>
      </c>
      <c r="E60" s="131"/>
      <c r="F60" s="131"/>
      <c r="G60" s="131"/>
      <c r="H60" s="131"/>
      <c r="I60" s="132"/>
      <c r="J60" s="133">
        <f>J90</f>
        <v>0</v>
      </c>
      <c r="K60" s="134"/>
    </row>
    <row r="61" spans="2:47" s="8" customFormat="1" ht="19.899999999999999" customHeight="1" x14ac:dyDescent="0.3">
      <c r="B61" s="128"/>
      <c r="C61" s="129"/>
      <c r="D61" s="130" t="s">
        <v>647</v>
      </c>
      <c r="E61" s="131"/>
      <c r="F61" s="131"/>
      <c r="G61" s="131"/>
      <c r="H61" s="131"/>
      <c r="I61" s="132"/>
      <c r="J61" s="133">
        <f>J92</f>
        <v>0</v>
      </c>
      <c r="K61" s="134"/>
    </row>
    <row r="62" spans="2:47" s="1" customFormat="1" ht="21.75" customHeight="1" x14ac:dyDescent="0.3">
      <c r="B62" s="32"/>
      <c r="C62" s="33"/>
      <c r="D62" s="33"/>
      <c r="E62" s="33"/>
      <c r="F62" s="33"/>
      <c r="G62" s="33"/>
      <c r="H62" s="33"/>
      <c r="I62" s="92"/>
      <c r="J62" s="33"/>
      <c r="K62" s="36"/>
    </row>
    <row r="63" spans="2:47" s="1" customFormat="1" ht="6.95" customHeight="1" x14ac:dyDescent="0.3">
      <c r="B63" s="47"/>
      <c r="C63" s="48"/>
      <c r="D63" s="48"/>
      <c r="E63" s="48"/>
      <c r="F63" s="48"/>
      <c r="G63" s="48"/>
      <c r="H63" s="48"/>
      <c r="I63" s="113"/>
      <c r="J63" s="48"/>
      <c r="K63" s="49"/>
    </row>
    <row r="67" spans="2:20" s="1" customFormat="1" ht="6.95" customHeight="1" x14ac:dyDescent="0.3">
      <c r="B67" s="50"/>
      <c r="C67" s="51"/>
      <c r="D67" s="51"/>
      <c r="E67" s="51"/>
      <c r="F67" s="51"/>
      <c r="G67" s="51"/>
      <c r="H67" s="51"/>
      <c r="I67" s="114"/>
      <c r="J67" s="51"/>
      <c r="K67" s="51"/>
      <c r="L67" s="32"/>
    </row>
    <row r="68" spans="2:20" s="1" customFormat="1" ht="36.950000000000003" customHeight="1" x14ac:dyDescent="0.3">
      <c r="B68" s="32"/>
      <c r="C68" s="52" t="s">
        <v>116</v>
      </c>
      <c r="L68" s="32"/>
    </row>
    <row r="69" spans="2:20" s="1" customFormat="1" ht="6.95" customHeight="1" x14ac:dyDescent="0.3">
      <c r="B69" s="32"/>
      <c r="L69" s="32"/>
    </row>
    <row r="70" spans="2:20" s="1" customFormat="1" ht="14.45" customHeight="1" x14ac:dyDescent="0.3">
      <c r="B70" s="32"/>
      <c r="C70" s="54" t="s">
        <v>17</v>
      </c>
      <c r="L70" s="32"/>
    </row>
    <row r="71" spans="2:20" s="1" customFormat="1" ht="22.5" customHeight="1" x14ac:dyDescent="0.3">
      <c r="B71" s="32"/>
      <c r="E71" s="326" t="str">
        <f>E7</f>
        <v>PŘÍSTAVBA VÝROBNÍ HALY CETRIS</v>
      </c>
      <c r="F71" s="299"/>
      <c r="G71" s="299"/>
      <c r="H71" s="299"/>
      <c r="L71" s="32"/>
    </row>
    <row r="72" spans="2:20" s="1" customFormat="1" ht="14.45" customHeight="1" x14ac:dyDescent="0.3">
      <c r="B72" s="32"/>
      <c r="C72" s="54" t="s">
        <v>95</v>
      </c>
      <c r="L72" s="32"/>
    </row>
    <row r="73" spans="2:20" s="1" customFormat="1" ht="23.25" customHeight="1" x14ac:dyDescent="0.3">
      <c r="B73" s="32"/>
      <c r="E73" s="296" t="str">
        <f>E9</f>
        <v>SO-04 - Vedlejší rozpočtové náklady</v>
      </c>
      <c r="F73" s="299"/>
      <c r="G73" s="299"/>
      <c r="H73" s="299"/>
      <c r="L73" s="32"/>
    </row>
    <row r="74" spans="2:20" s="1" customFormat="1" ht="6.95" customHeight="1" x14ac:dyDescent="0.3">
      <c r="B74" s="32"/>
      <c r="L74" s="32"/>
    </row>
    <row r="75" spans="2:20" s="1" customFormat="1" ht="18" customHeight="1" x14ac:dyDescent="0.3">
      <c r="B75" s="32"/>
      <c r="C75" s="54" t="s">
        <v>22</v>
      </c>
      <c r="F75" s="135" t="str">
        <f>F12</f>
        <v>Hranice</v>
      </c>
      <c r="I75" s="136" t="s">
        <v>24</v>
      </c>
      <c r="J75" s="58" t="str">
        <f>IF(J12="","",J12)</f>
        <v>27.07.2016</v>
      </c>
      <c r="L75" s="32"/>
    </row>
    <row r="76" spans="2:20" s="1" customFormat="1" ht="6.95" customHeight="1" x14ac:dyDescent="0.3">
      <c r="B76" s="32"/>
      <c r="L76" s="32"/>
    </row>
    <row r="77" spans="2:20" s="1" customFormat="1" ht="15" x14ac:dyDescent="0.3">
      <c r="B77" s="32"/>
      <c r="C77" s="54" t="s">
        <v>28</v>
      </c>
      <c r="F77" s="135" t="str">
        <f>E15</f>
        <v>CIDEM Hranice, a.s.</v>
      </c>
      <c r="I77" s="136" t="s">
        <v>36</v>
      </c>
      <c r="J77" s="135" t="str">
        <f>E21</f>
        <v>Ing.Petr Kavina</v>
      </c>
      <c r="L77" s="32"/>
    </row>
    <row r="78" spans="2:20" s="1" customFormat="1" ht="14.45" customHeight="1" x14ac:dyDescent="0.3">
      <c r="B78" s="32"/>
      <c r="C78" s="54" t="s">
        <v>34</v>
      </c>
      <c r="F78" s="135" t="str">
        <f>IF(E18="","",E18)</f>
        <v/>
      </c>
      <c r="L78" s="32"/>
    </row>
    <row r="79" spans="2:20" s="1" customFormat="1" ht="10.35" customHeight="1" x14ac:dyDescent="0.3">
      <c r="B79" s="32"/>
      <c r="L79" s="32"/>
    </row>
    <row r="80" spans="2:20" s="9" customFormat="1" ht="29.25" customHeight="1" x14ac:dyDescent="0.3">
      <c r="B80" s="137"/>
      <c r="C80" s="138" t="s">
        <v>117</v>
      </c>
      <c r="D80" s="139" t="s">
        <v>60</v>
      </c>
      <c r="E80" s="139" t="s">
        <v>56</v>
      </c>
      <c r="F80" s="139" t="s">
        <v>118</v>
      </c>
      <c r="G80" s="139" t="s">
        <v>119</v>
      </c>
      <c r="H80" s="139" t="s">
        <v>120</v>
      </c>
      <c r="I80" s="140" t="s">
        <v>121</v>
      </c>
      <c r="J80" s="139" t="s">
        <v>99</v>
      </c>
      <c r="K80" s="141" t="s">
        <v>122</v>
      </c>
      <c r="L80" s="137"/>
      <c r="M80" s="64" t="s">
        <v>123</v>
      </c>
      <c r="N80" s="65" t="s">
        <v>45</v>
      </c>
      <c r="O80" s="65" t="s">
        <v>124</v>
      </c>
      <c r="P80" s="65" t="s">
        <v>125</v>
      </c>
      <c r="Q80" s="65" t="s">
        <v>126</v>
      </c>
      <c r="R80" s="65" t="s">
        <v>127</v>
      </c>
      <c r="S80" s="65" t="s">
        <v>128</v>
      </c>
      <c r="T80" s="66" t="s">
        <v>129</v>
      </c>
    </row>
    <row r="81" spans="2:65" s="1" customFormat="1" ht="29.25" customHeight="1" x14ac:dyDescent="0.35">
      <c r="B81" s="32"/>
      <c r="C81" s="68" t="s">
        <v>100</v>
      </c>
      <c r="J81" s="142">
        <f>BK81</f>
        <v>0</v>
      </c>
      <c r="L81" s="32"/>
      <c r="M81" s="67"/>
      <c r="N81" s="59"/>
      <c r="O81" s="59"/>
      <c r="P81" s="143">
        <f>P82</f>
        <v>0</v>
      </c>
      <c r="Q81" s="59"/>
      <c r="R81" s="143">
        <f>R82</f>
        <v>0</v>
      </c>
      <c r="S81" s="59"/>
      <c r="T81" s="144">
        <f>T82</f>
        <v>0</v>
      </c>
      <c r="AT81" s="15" t="s">
        <v>74</v>
      </c>
      <c r="AU81" s="15" t="s">
        <v>101</v>
      </c>
      <c r="BK81" s="145">
        <f>BK82</f>
        <v>0</v>
      </c>
    </row>
    <row r="82" spans="2:65" s="10" customFormat="1" ht="37.35" customHeight="1" x14ac:dyDescent="0.35">
      <c r="B82" s="146"/>
      <c r="D82" s="147" t="s">
        <v>74</v>
      </c>
      <c r="E82" s="148" t="s">
        <v>648</v>
      </c>
      <c r="F82" s="148" t="s">
        <v>91</v>
      </c>
      <c r="I82" s="149"/>
      <c r="J82" s="150">
        <f>BK82</f>
        <v>0</v>
      </c>
      <c r="L82" s="146"/>
      <c r="M82" s="151"/>
      <c r="N82" s="152"/>
      <c r="O82" s="152"/>
      <c r="P82" s="153">
        <f>P83+P88+P90+P92</f>
        <v>0</v>
      </c>
      <c r="Q82" s="152"/>
      <c r="R82" s="153">
        <f>R83+R88+R90+R92</f>
        <v>0</v>
      </c>
      <c r="S82" s="152"/>
      <c r="T82" s="154">
        <f>T83+T88+T90+T92</f>
        <v>0</v>
      </c>
      <c r="AR82" s="147" t="s">
        <v>151</v>
      </c>
      <c r="AT82" s="155" t="s">
        <v>74</v>
      </c>
      <c r="AU82" s="155" t="s">
        <v>75</v>
      </c>
      <c r="AY82" s="147" t="s">
        <v>132</v>
      </c>
      <c r="BK82" s="156">
        <f>BK83+BK88+BK90+BK92</f>
        <v>0</v>
      </c>
    </row>
    <row r="83" spans="2:65" s="10" customFormat="1" ht="19.899999999999999" customHeight="1" x14ac:dyDescent="0.3">
      <c r="B83" s="146"/>
      <c r="D83" s="157" t="s">
        <v>74</v>
      </c>
      <c r="E83" s="158" t="s">
        <v>649</v>
      </c>
      <c r="F83" s="158" t="s">
        <v>650</v>
      </c>
      <c r="I83" s="149"/>
      <c r="J83" s="159">
        <f>BK83</f>
        <v>0</v>
      </c>
      <c r="L83" s="146"/>
      <c r="M83" s="151"/>
      <c r="N83" s="152"/>
      <c r="O83" s="152"/>
      <c r="P83" s="153">
        <f>SUM(P84:P87)</f>
        <v>0</v>
      </c>
      <c r="Q83" s="152"/>
      <c r="R83" s="153">
        <f>SUM(R84:R87)</f>
        <v>0</v>
      </c>
      <c r="S83" s="152"/>
      <c r="T83" s="154">
        <f>SUM(T84:T87)</f>
        <v>0</v>
      </c>
      <c r="AR83" s="147" t="s">
        <v>151</v>
      </c>
      <c r="AT83" s="155" t="s">
        <v>74</v>
      </c>
      <c r="AU83" s="155" t="s">
        <v>9</v>
      </c>
      <c r="AY83" s="147" t="s">
        <v>132</v>
      </c>
      <c r="BK83" s="156">
        <f>SUM(BK84:BK87)</f>
        <v>0</v>
      </c>
    </row>
    <row r="84" spans="2:65" s="1" customFormat="1" ht="31.5" customHeight="1" x14ac:dyDescent="0.3">
      <c r="B84" s="160"/>
      <c r="C84" s="161" t="s">
        <v>9</v>
      </c>
      <c r="D84" s="161" t="s">
        <v>134</v>
      </c>
      <c r="E84" s="162" t="s">
        <v>651</v>
      </c>
      <c r="F84" s="163" t="s">
        <v>652</v>
      </c>
      <c r="G84" s="164" t="s">
        <v>653</v>
      </c>
      <c r="H84" s="165">
        <v>1</v>
      </c>
      <c r="I84" s="166"/>
      <c r="J84" s="167">
        <f>ROUND(I84*H84,0)</f>
        <v>0</v>
      </c>
      <c r="K84" s="163" t="s">
        <v>138</v>
      </c>
      <c r="L84" s="32"/>
      <c r="M84" s="168" t="s">
        <v>3</v>
      </c>
      <c r="N84" s="169" t="s">
        <v>46</v>
      </c>
      <c r="O84" s="33"/>
      <c r="P84" s="170">
        <f>O84*H84</f>
        <v>0</v>
      </c>
      <c r="Q84" s="170">
        <v>0</v>
      </c>
      <c r="R84" s="170">
        <f>Q84*H84</f>
        <v>0</v>
      </c>
      <c r="S84" s="170">
        <v>0</v>
      </c>
      <c r="T84" s="171">
        <f>S84*H84</f>
        <v>0</v>
      </c>
      <c r="AR84" s="15" t="s">
        <v>654</v>
      </c>
      <c r="AT84" s="15" t="s">
        <v>134</v>
      </c>
      <c r="AU84" s="15" t="s">
        <v>83</v>
      </c>
      <c r="AY84" s="15" t="s">
        <v>132</v>
      </c>
      <c r="BE84" s="172">
        <f>IF(N84="základní",J84,0)</f>
        <v>0</v>
      </c>
      <c r="BF84" s="172">
        <f>IF(N84="snížená",J84,0)</f>
        <v>0</v>
      </c>
      <c r="BG84" s="172">
        <f>IF(N84="zákl. přenesená",J84,0)</f>
        <v>0</v>
      </c>
      <c r="BH84" s="172">
        <f>IF(N84="sníž. přenesená",J84,0)</f>
        <v>0</v>
      </c>
      <c r="BI84" s="172">
        <f>IF(N84="nulová",J84,0)</f>
        <v>0</v>
      </c>
      <c r="BJ84" s="15" t="s">
        <v>9</v>
      </c>
      <c r="BK84" s="172">
        <f>ROUND(I84*H84,0)</f>
        <v>0</v>
      </c>
      <c r="BL84" s="15" t="s">
        <v>654</v>
      </c>
      <c r="BM84" s="15" t="s">
        <v>655</v>
      </c>
    </row>
    <row r="85" spans="2:65" s="1" customFormat="1" ht="22.5" customHeight="1" x14ac:dyDescent="0.3">
      <c r="B85" s="160"/>
      <c r="C85" s="161" t="s">
        <v>83</v>
      </c>
      <c r="D85" s="161" t="s">
        <v>134</v>
      </c>
      <c r="E85" s="162" t="s">
        <v>656</v>
      </c>
      <c r="F85" s="163" t="s">
        <v>657</v>
      </c>
      <c r="G85" s="164" t="s">
        <v>653</v>
      </c>
      <c r="H85" s="165">
        <v>1</v>
      </c>
      <c r="I85" s="166"/>
      <c r="J85" s="167">
        <f>ROUND(I85*H85,0)</f>
        <v>0</v>
      </c>
      <c r="K85" s="163" t="s">
        <v>138</v>
      </c>
      <c r="L85" s="32"/>
      <c r="M85" s="168" t="s">
        <v>3</v>
      </c>
      <c r="N85" s="169" t="s">
        <v>46</v>
      </c>
      <c r="O85" s="33"/>
      <c r="P85" s="170">
        <f>O85*H85</f>
        <v>0</v>
      </c>
      <c r="Q85" s="170">
        <v>0</v>
      </c>
      <c r="R85" s="170">
        <f>Q85*H85</f>
        <v>0</v>
      </c>
      <c r="S85" s="170">
        <v>0</v>
      </c>
      <c r="T85" s="171">
        <f>S85*H85</f>
        <v>0</v>
      </c>
      <c r="AR85" s="15" t="s">
        <v>654</v>
      </c>
      <c r="AT85" s="15" t="s">
        <v>134</v>
      </c>
      <c r="AU85" s="15" t="s">
        <v>83</v>
      </c>
      <c r="AY85" s="15" t="s">
        <v>132</v>
      </c>
      <c r="BE85" s="172">
        <f>IF(N85="základní",J85,0)</f>
        <v>0</v>
      </c>
      <c r="BF85" s="172">
        <f>IF(N85="snížená",J85,0)</f>
        <v>0</v>
      </c>
      <c r="BG85" s="172">
        <f>IF(N85="zákl. přenesená",J85,0)</f>
        <v>0</v>
      </c>
      <c r="BH85" s="172">
        <f>IF(N85="sníž. přenesená",J85,0)</f>
        <v>0</v>
      </c>
      <c r="BI85" s="172">
        <f>IF(N85="nulová",J85,0)</f>
        <v>0</v>
      </c>
      <c r="BJ85" s="15" t="s">
        <v>9</v>
      </c>
      <c r="BK85" s="172">
        <f>ROUND(I85*H85,0)</f>
        <v>0</v>
      </c>
      <c r="BL85" s="15" t="s">
        <v>654</v>
      </c>
      <c r="BM85" s="15" t="s">
        <v>658</v>
      </c>
    </row>
    <row r="86" spans="2:65" s="1" customFormat="1" ht="22.5" customHeight="1" x14ac:dyDescent="0.3">
      <c r="B86" s="160"/>
      <c r="C86" s="161" t="s">
        <v>144</v>
      </c>
      <c r="D86" s="161" t="s">
        <v>134</v>
      </c>
      <c r="E86" s="162" t="s">
        <v>659</v>
      </c>
      <c r="F86" s="163" t="s">
        <v>660</v>
      </c>
      <c r="G86" s="164" t="s">
        <v>653</v>
      </c>
      <c r="H86" s="165">
        <v>1</v>
      </c>
      <c r="I86" s="166"/>
      <c r="J86" s="167">
        <f>ROUND(I86*H86,0)</f>
        <v>0</v>
      </c>
      <c r="K86" s="163" t="s">
        <v>138</v>
      </c>
      <c r="L86" s="32"/>
      <c r="M86" s="168" t="s">
        <v>3</v>
      </c>
      <c r="N86" s="169" t="s">
        <v>46</v>
      </c>
      <c r="O86" s="33"/>
      <c r="P86" s="170">
        <f>O86*H86</f>
        <v>0</v>
      </c>
      <c r="Q86" s="170">
        <v>0</v>
      </c>
      <c r="R86" s="170">
        <f>Q86*H86</f>
        <v>0</v>
      </c>
      <c r="S86" s="170">
        <v>0</v>
      </c>
      <c r="T86" s="171">
        <f>S86*H86</f>
        <v>0</v>
      </c>
      <c r="AR86" s="15" t="s">
        <v>654</v>
      </c>
      <c r="AT86" s="15" t="s">
        <v>134</v>
      </c>
      <c r="AU86" s="15" t="s">
        <v>83</v>
      </c>
      <c r="AY86" s="15" t="s">
        <v>132</v>
      </c>
      <c r="BE86" s="172">
        <f>IF(N86="základní",J86,0)</f>
        <v>0</v>
      </c>
      <c r="BF86" s="172">
        <f>IF(N86="snížená",J86,0)</f>
        <v>0</v>
      </c>
      <c r="BG86" s="172">
        <f>IF(N86="zákl. přenesená",J86,0)</f>
        <v>0</v>
      </c>
      <c r="BH86" s="172">
        <f>IF(N86="sníž. přenesená",J86,0)</f>
        <v>0</v>
      </c>
      <c r="BI86" s="172">
        <f>IF(N86="nulová",J86,0)</f>
        <v>0</v>
      </c>
      <c r="BJ86" s="15" t="s">
        <v>9</v>
      </c>
      <c r="BK86" s="172">
        <f>ROUND(I86*H86,0)</f>
        <v>0</v>
      </c>
      <c r="BL86" s="15" t="s">
        <v>654</v>
      </c>
      <c r="BM86" s="15" t="s">
        <v>661</v>
      </c>
    </row>
    <row r="87" spans="2:65" s="1" customFormat="1" ht="31.5" customHeight="1" x14ac:dyDescent="0.3">
      <c r="B87" s="160"/>
      <c r="C87" s="161" t="s">
        <v>139</v>
      </c>
      <c r="D87" s="161" t="s">
        <v>134</v>
      </c>
      <c r="E87" s="162" t="s">
        <v>662</v>
      </c>
      <c r="F87" s="163" t="s">
        <v>663</v>
      </c>
      <c r="G87" s="164" t="s">
        <v>653</v>
      </c>
      <c r="H87" s="165">
        <v>1</v>
      </c>
      <c r="I87" s="166"/>
      <c r="J87" s="167">
        <f>ROUND(I87*H87,0)</f>
        <v>0</v>
      </c>
      <c r="K87" s="163" t="s">
        <v>138</v>
      </c>
      <c r="L87" s="32"/>
      <c r="M87" s="168" t="s">
        <v>3</v>
      </c>
      <c r="N87" s="169" t="s">
        <v>46</v>
      </c>
      <c r="O87" s="33"/>
      <c r="P87" s="170">
        <f>O87*H87</f>
        <v>0</v>
      </c>
      <c r="Q87" s="170">
        <v>0</v>
      </c>
      <c r="R87" s="170">
        <f>Q87*H87</f>
        <v>0</v>
      </c>
      <c r="S87" s="170">
        <v>0</v>
      </c>
      <c r="T87" s="171">
        <f>S87*H87</f>
        <v>0</v>
      </c>
      <c r="AR87" s="15" t="s">
        <v>654</v>
      </c>
      <c r="AT87" s="15" t="s">
        <v>134</v>
      </c>
      <c r="AU87" s="15" t="s">
        <v>83</v>
      </c>
      <c r="AY87" s="15" t="s">
        <v>132</v>
      </c>
      <c r="BE87" s="172">
        <f>IF(N87="základní",J87,0)</f>
        <v>0</v>
      </c>
      <c r="BF87" s="172">
        <f>IF(N87="snížená",J87,0)</f>
        <v>0</v>
      </c>
      <c r="BG87" s="172">
        <f>IF(N87="zákl. přenesená",J87,0)</f>
        <v>0</v>
      </c>
      <c r="BH87" s="172">
        <f>IF(N87="sníž. přenesená",J87,0)</f>
        <v>0</v>
      </c>
      <c r="BI87" s="172">
        <f>IF(N87="nulová",J87,0)</f>
        <v>0</v>
      </c>
      <c r="BJ87" s="15" t="s">
        <v>9</v>
      </c>
      <c r="BK87" s="172">
        <f>ROUND(I87*H87,0)</f>
        <v>0</v>
      </c>
      <c r="BL87" s="15" t="s">
        <v>654</v>
      </c>
      <c r="BM87" s="15" t="s">
        <v>664</v>
      </c>
    </row>
    <row r="88" spans="2:65" s="10" customFormat="1" ht="29.85" customHeight="1" x14ac:dyDescent="0.3">
      <c r="B88" s="146"/>
      <c r="D88" s="157" t="s">
        <v>74</v>
      </c>
      <c r="E88" s="158" t="s">
        <v>665</v>
      </c>
      <c r="F88" s="158" t="s">
        <v>666</v>
      </c>
      <c r="I88" s="149"/>
      <c r="J88" s="159">
        <f>BK88</f>
        <v>0</v>
      </c>
      <c r="L88" s="146"/>
      <c r="M88" s="151"/>
      <c r="N88" s="152"/>
      <c r="O88" s="152"/>
      <c r="P88" s="153">
        <f>P89</f>
        <v>0</v>
      </c>
      <c r="Q88" s="152"/>
      <c r="R88" s="153">
        <f>R89</f>
        <v>0</v>
      </c>
      <c r="S88" s="152"/>
      <c r="T88" s="154">
        <f>T89</f>
        <v>0</v>
      </c>
      <c r="AR88" s="147" t="s">
        <v>151</v>
      </c>
      <c r="AT88" s="155" t="s">
        <v>74</v>
      </c>
      <c r="AU88" s="155" t="s">
        <v>9</v>
      </c>
      <c r="AY88" s="147" t="s">
        <v>132</v>
      </c>
      <c r="BK88" s="156">
        <f>BK89</f>
        <v>0</v>
      </c>
    </row>
    <row r="89" spans="2:65" s="1" customFormat="1" ht="22.5" customHeight="1" x14ac:dyDescent="0.3">
      <c r="B89" s="160"/>
      <c r="C89" s="161" t="s">
        <v>151</v>
      </c>
      <c r="D89" s="161" t="s">
        <v>134</v>
      </c>
      <c r="E89" s="162" t="s">
        <v>667</v>
      </c>
      <c r="F89" s="163" t="s">
        <v>668</v>
      </c>
      <c r="G89" s="164" t="s">
        <v>380</v>
      </c>
      <c r="H89" s="192"/>
      <c r="I89" s="166"/>
      <c r="J89" s="167">
        <f>ROUND(I89*H89,0)</f>
        <v>0</v>
      </c>
      <c r="K89" s="163" t="s">
        <v>138</v>
      </c>
      <c r="L89" s="32"/>
      <c r="M89" s="168" t="s">
        <v>3</v>
      </c>
      <c r="N89" s="169" t="s">
        <v>46</v>
      </c>
      <c r="O89" s="33"/>
      <c r="P89" s="170">
        <f>O89*H89</f>
        <v>0</v>
      </c>
      <c r="Q89" s="170">
        <v>0</v>
      </c>
      <c r="R89" s="170">
        <f>Q89*H89</f>
        <v>0</v>
      </c>
      <c r="S89" s="170">
        <v>0</v>
      </c>
      <c r="T89" s="171">
        <f>S89*H89</f>
        <v>0</v>
      </c>
      <c r="AR89" s="15" t="s">
        <v>654</v>
      </c>
      <c r="AT89" s="15" t="s">
        <v>134</v>
      </c>
      <c r="AU89" s="15" t="s">
        <v>83</v>
      </c>
      <c r="AY89" s="15" t="s">
        <v>132</v>
      </c>
      <c r="BE89" s="172">
        <f>IF(N89="základní",J89,0)</f>
        <v>0</v>
      </c>
      <c r="BF89" s="172">
        <f>IF(N89="snížená",J89,0)</f>
        <v>0</v>
      </c>
      <c r="BG89" s="172">
        <f>IF(N89="zákl. přenesená",J89,0)</f>
        <v>0</v>
      </c>
      <c r="BH89" s="172">
        <f>IF(N89="sníž. přenesená",J89,0)</f>
        <v>0</v>
      </c>
      <c r="BI89" s="172">
        <f>IF(N89="nulová",J89,0)</f>
        <v>0</v>
      </c>
      <c r="BJ89" s="15" t="s">
        <v>9</v>
      </c>
      <c r="BK89" s="172">
        <f>ROUND(I89*H89,0)</f>
        <v>0</v>
      </c>
      <c r="BL89" s="15" t="s">
        <v>654</v>
      </c>
      <c r="BM89" s="15" t="s">
        <v>669</v>
      </c>
    </row>
    <row r="90" spans="2:65" s="10" customFormat="1" ht="29.85" customHeight="1" x14ac:dyDescent="0.3">
      <c r="B90" s="146"/>
      <c r="D90" s="157" t="s">
        <v>74</v>
      </c>
      <c r="E90" s="158" t="s">
        <v>670</v>
      </c>
      <c r="F90" s="158" t="s">
        <v>671</v>
      </c>
      <c r="I90" s="149"/>
      <c r="J90" s="159">
        <f>BK90</f>
        <v>0</v>
      </c>
      <c r="L90" s="146"/>
      <c r="M90" s="151"/>
      <c r="N90" s="152"/>
      <c r="O90" s="152"/>
      <c r="P90" s="153">
        <f>P91</f>
        <v>0</v>
      </c>
      <c r="Q90" s="152"/>
      <c r="R90" s="153">
        <f>R91</f>
        <v>0</v>
      </c>
      <c r="S90" s="152"/>
      <c r="T90" s="154">
        <f>T91</f>
        <v>0</v>
      </c>
      <c r="AR90" s="147" t="s">
        <v>151</v>
      </c>
      <c r="AT90" s="155" t="s">
        <v>74</v>
      </c>
      <c r="AU90" s="155" t="s">
        <v>9</v>
      </c>
      <c r="AY90" s="147" t="s">
        <v>132</v>
      </c>
      <c r="BK90" s="156">
        <f>BK91</f>
        <v>0</v>
      </c>
    </row>
    <row r="91" spans="2:65" s="1" customFormat="1" ht="31.5" customHeight="1" x14ac:dyDescent="0.3">
      <c r="B91" s="160"/>
      <c r="C91" s="161" t="s">
        <v>155</v>
      </c>
      <c r="D91" s="161" t="s">
        <v>134</v>
      </c>
      <c r="E91" s="162" t="s">
        <v>672</v>
      </c>
      <c r="F91" s="163" t="s">
        <v>673</v>
      </c>
      <c r="G91" s="164" t="s">
        <v>380</v>
      </c>
      <c r="H91" s="192"/>
      <c r="I91" s="166"/>
      <c r="J91" s="167">
        <f>ROUND(I91*H91,0)</f>
        <v>0</v>
      </c>
      <c r="K91" s="163" t="s">
        <v>138</v>
      </c>
      <c r="L91" s="32"/>
      <c r="M91" s="168" t="s">
        <v>3</v>
      </c>
      <c r="N91" s="169" t="s">
        <v>46</v>
      </c>
      <c r="O91" s="33"/>
      <c r="P91" s="170">
        <f>O91*H91</f>
        <v>0</v>
      </c>
      <c r="Q91" s="170">
        <v>0</v>
      </c>
      <c r="R91" s="170">
        <f>Q91*H91</f>
        <v>0</v>
      </c>
      <c r="S91" s="170">
        <v>0</v>
      </c>
      <c r="T91" s="171">
        <f>S91*H91</f>
        <v>0</v>
      </c>
      <c r="AR91" s="15" t="s">
        <v>654</v>
      </c>
      <c r="AT91" s="15" t="s">
        <v>134</v>
      </c>
      <c r="AU91" s="15" t="s">
        <v>83</v>
      </c>
      <c r="AY91" s="15" t="s">
        <v>132</v>
      </c>
      <c r="BE91" s="172">
        <f>IF(N91="základní",J91,0)</f>
        <v>0</v>
      </c>
      <c r="BF91" s="172">
        <f>IF(N91="snížená",J91,0)</f>
        <v>0</v>
      </c>
      <c r="BG91" s="172">
        <f>IF(N91="zákl. přenesená",J91,0)</f>
        <v>0</v>
      </c>
      <c r="BH91" s="172">
        <f>IF(N91="sníž. přenesená",J91,0)</f>
        <v>0</v>
      </c>
      <c r="BI91" s="172">
        <f>IF(N91="nulová",J91,0)</f>
        <v>0</v>
      </c>
      <c r="BJ91" s="15" t="s">
        <v>9</v>
      </c>
      <c r="BK91" s="172">
        <f>ROUND(I91*H91,0)</f>
        <v>0</v>
      </c>
      <c r="BL91" s="15" t="s">
        <v>654</v>
      </c>
      <c r="BM91" s="15" t="s">
        <v>674</v>
      </c>
    </row>
    <row r="92" spans="2:65" s="10" customFormat="1" ht="29.85" customHeight="1" x14ac:dyDescent="0.3">
      <c r="B92" s="146"/>
      <c r="D92" s="157" t="s">
        <v>74</v>
      </c>
      <c r="E92" s="158" t="s">
        <v>675</v>
      </c>
      <c r="F92" s="158" t="s">
        <v>676</v>
      </c>
      <c r="I92" s="149"/>
      <c r="J92" s="159">
        <f>BK92</f>
        <v>0</v>
      </c>
      <c r="L92" s="146"/>
      <c r="M92" s="151"/>
      <c r="N92" s="152"/>
      <c r="O92" s="152"/>
      <c r="P92" s="153">
        <f>P93</f>
        <v>0</v>
      </c>
      <c r="Q92" s="152"/>
      <c r="R92" s="153">
        <f>R93</f>
        <v>0</v>
      </c>
      <c r="S92" s="152"/>
      <c r="T92" s="154">
        <f>T93</f>
        <v>0</v>
      </c>
      <c r="AR92" s="147" t="s">
        <v>151</v>
      </c>
      <c r="AT92" s="155" t="s">
        <v>74</v>
      </c>
      <c r="AU92" s="155" t="s">
        <v>9</v>
      </c>
      <c r="AY92" s="147" t="s">
        <v>132</v>
      </c>
      <c r="BK92" s="156">
        <f>BK93</f>
        <v>0</v>
      </c>
    </row>
    <row r="93" spans="2:65" s="1" customFormat="1" ht="22.5" customHeight="1" x14ac:dyDescent="0.3">
      <c r="B93" s="160"/>
      <c r="C93" s="161" t="s">
        <v>159</v>
      </c>
      <c r="D93" s="161" t="s">
        <v>134</v>
      </c>
      <c r="E93" s="162" t="s">
        <v>677</v>
      </c>
      <c r="F93" s="163" t="s">
        <v>678</v>
      </c>
      <c r="G93" s="164" t="s">
        <v>380</v>
      </c>
      <c r="H93" s="192"/>
      <c r="I93" s="166"/>
      <c r="J93" s="167">
        <f>ROUND(I93*H93,0)</f>
        <v>0</v>
      </c>
      <c r="K93" s="163" t="s">
        <v>138</v>
      </c>
      <c r="L93" s="32"/>
      <c r="M93" s="168" t="s">
        <v>3</v>
      </c>
      <c r="N93" s="193" t="s">
        <v>46</v>
      </c>
      <c r="O93" s="194"/>
      <c r="P93" s="195">
        <f>O93*H93</f>
        <v>0</v>
      </c>
      <c r="Q93" s="195">
        <v>0</v>
      </c>
      <c r="R93" s="195">
        <f>Q93*H93</f>
        <v>0</v>
      </c>
      <c r="S93" s="195">
        <v>0</v>
      </c>
      <c r="T93" s="196">
        <f>S93*H93</f>
        <v>0</v>
      </c>
      <c r="AR93" s="15" t="s">
        <v>654</v>
      </c>
      <c r="AT93" s="15" t="s">
        <v>134</v>
      </c>
      <c r="AU93" s="15" t="s">
        <v>83</v>
      </c>
      <c r="AY93" s="15" t="s">
        <v>132</v>
      </c>
      <c r="BE93" s="172">
        <f>IF(N93="základní",J93,0)</f>
        <v>0</v>
      </c>
      <c r="BF93" s="172">
        <f>IF(N93="snížená",J93,0)</f>
        <v>0</v>
      </c>
      <c r="BG93" s="172">
        <f>IF(N93="zákl. přenesená",J93,0)</f>
        <v>0</v>
      </c>
      <c r="BH93" s="172">
        <f>IF(N93="sníž. přenesená",J93,0)</f>
        <v>0</v>
      </c>
      <c r="BI93" s="172">
        <f>IF(N93="nulová",J93,0)</f>
        <v>0</v>
      </c>
      <c r="BJ93" s="15" t="s">
        <v>9</v>
      </c>
      <c r="BK93" s="172">
        <f>ROUND(I93*H93,0)</f>
        <v>0</v>
      </c>
      <c r="BL93" s="15" t="s">
        <v>654</v>
      </c>
      <c r="BM93" s="15" t="s">
        <v>679</v>
      </c>
    </row>
    <row r="94" spans="2:65" s="1" customFormat="1" ht="6.95" customHeight="1" x14ac:dyDescent="0.3">
      <c r="B94" s="47"/>
      <c r="C94" s="48"/>
      <c r="D94" s="48"/>
      <c r="E94" s="48"/>
      <c r="F94" s="48"/>
      <c r="G94" s="48"/>
      <c r="H94" s="48"/>
      <c r="I94" s="113"/>
      <c r="J94" s="48"/>
      <c r="K94" s="48"/>
      <c r="L94" s="32"/>
    </row>
  </sheetData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10" customWidth="1"/>
    <col min="2" max="2" width="1.6640625" style="210" customWidth="1"/>
    <col min="3" max="4" width="5" style="210" customWidth="1"/>
    <col min="5" max="5" width="11.6640625" style="210" customWidth="1"/>
    <col min="6" max="6" width="9.1640625" style="210" customWidth="1"/>
    <col min="7" max="7" width="5" style="210" customWidth="1"/>
    <col min="8" max="8" width="77.83203125" style="210" customWidth="1"/>
    <col min="9" max="10" width="20" style="210" customWidth="1"/>
    <col min="11" max="11" width="1.6640625" style="210" customWidth="1"/>
    <col min="12" max="256" width="9.33203125" style="210"/>
    <col min="257" max="257" width="8.33203125" style="210" customWidth="1"/>
    <col min="258" max="258" width="1.6640625" style="210" customWidth="1"/>
    <col min="259" max="260" width="5" style="210" customWidth="1"/>
    <col min="261" max="261" width="11.6640625" style="210" customWidth="1"/>
    <col min="262" max="262" width="9.1640625" style="210" customWidth="1"/>
    <col min="263" max="263" width="5" style="210" customWidth="1"/>
    <col min="264" max="264" width="77.83203125" style="210" customWidth="1"/>
    <col min="265" max="266" width="20" style="210" customWidth="1"/>
    <col min="267" max="267" width="1.6640625" style="210" customWidth="1"/>
    <col min="268" max="512" width="9.33203125" style="210"/>
    <col min="513" max="513" width="8.33203125" style="210" customWidth="1"/>
    <col min="514" max="514" width="1.6640625" style="210" customWidth="1"/>
    <col min="515" max="516" width="5" style="210" customWidth="1"/>
    <col min="517" max="517" width="11.6640625" style="210" customWidth="1"/>
    <col min="518" max="518" width="9.1640625" style="210" customWidth="1"/>
    <col min="519" max="519" width="5" style="210" customWidth="1"/>
    <col min="520" max="520" width="77.83203125" style="210" customWidth="1"/>
    <col min="521" max="522" width="20" style="210" customWidth="1"/>
    <col min="523" max="523" width="1.6640625" style="210" customWidth="1"/>
    <col min="524" max="768" width="9.33203125" style="210"/>
    <col min="769" max="769" width="8.33203125" style="210" customWidth="1"/>
    <col min="770" max="770" width="1.6640625" style="210" customWidth="1"/>
    <col min="771" max="772" width="5" style="210" customWidth="1"/>
    <col min="773" max="773" width="11.6640625" style="210" customWidth="1"/>
    <col min="774" max="774" width="9.1640625" style="210" customWidth="1"/>
    <col min="775" max="775" width="5" style="210" customWidth="1"/>
    <col min="776" max="776" width="77.83203125" style="210" customWidth="1"/>
    <col min="777" max="778" width="20" style="210" customWidth="1"/>
    <col min="779" max="779" width="1.6640625" style="210" customWidth="1"/>
    <col min="780" max="1024" width="9.33203125" style="210"/>
    <col min="1025" max="1025" width="8.33203125" style="210" customWidth="1"/>
    <col min="1026" max="1026" width="1.6640625" style="210" customWidth="1"/>
    <col min="1027" max="1028" width="5" style="210" customWidth="1"/>
    <col min="1029" max="1029" width="11.6640625" style="210" customWidth="1"/>
    <col min="1030" max="1030" width="9.1640625" style="210" customWidth="1"/>
    <col min="1031" max="1031" width="5" style="210" customWidth="1"/>
    <col min="1032" max="1032" width="77.83203125" style="210" customWidth="1"/>
    <col min="1033" max="1034" width="20" style="210" customWidth="1"/>
    <col min="1035" max="1035" width="1.6640625" style="210" customWidth="1"/>
    <col min="1036" max="1280" width="9.33203125" style="210"/>
    <col min="1281" max="1281" width="8.33203125" style="210" customWidth="1"/>
    <col min="1282" max="1282" width="1.6640625" style="210" customWidth="1"/>
    <col min="1283" max="1284" width="5" style="210" customWidth="1"/>
    <col min="1285" max="1285" width="11.6640625" style="210" customWidth="1"/>
    <col min="1286" max="1286" width="9.1640625" style="210" customWidth="1"/>
    <col min="1287" max="1287" width="5" style="210" customWidth="1"/>
    <col min="1288" max="1288" width="77.83203125" style="210" customWidth="1"/>
    <col min="1289" max="1290" width="20" style="210" customWidth="1"/>
    <col min="1291" max="1291" width="1.6640625" style="210" customWidth="1"/>
    <col min="1292" max="1536" width="9.33203125" style="210"/>
    <col min="1537" max="1537" width="8.33203125" style="210" customWidth="1"/>
    <col min="1538" max="1538" width="1.6640625" style="210" customWidth="1"/>
    <col min="1539" max="1540" width="5" style="210" customWidth="1"/>
    <col min="1541" max="1541" width="11.6640625" style="210" customWidth="1"/>
    <col min="1542" max="1542" width="9.1640625" style="210" customWidth="1"/>
    <col min="1543" max="1543" width="5" style="210" customWidth="1"/>
    <col min="1544" max="1544" width="77.83203125" style="210" customWidth="1"/>
    <col min="1545" max="1546" width="20" style="210" customWidth="1"/>
    <col min="1547" max="1547" width="1.6640625" style="210" customWidth="1"/>
    <col min="1548" max="1792" width="9.33203125" style="210"/>
    <col min="1793" max="1793" width="8.33203125" style="210" customWidth="1"/>
    <col min="1794" max="1794" width="1.6640625" style="210" customWidth="1"/>
    <col min="1795" max="1796" width="5" style="210" customWidth="1"/>
    <col min="1797" max="1797" width="11.6640625" style="210" customWidth="1"/>
    <col min="1798" max="1798" width="9.1640625" style="210" customWidth="1"/>
    <col min="1799" max="1799" width="5" style="210" customWidth="1"/>
    <col min="1800" max="1800" width="77.83203125" style="210" customWidth="1"/>
    <col min="1801" max="1802" width="20" style="210" customWidth="1"/>
    <col min="1803" max="1803" width="1.6640625" style="210" customWidth="1"/>
    <col min="1804" max="2048" width="9.33203125" style="210"/>
    <col min="2049" max="2049" width="8.33203125" style="210" customWidth="1"/>
    <col min="2050" max="2050" width="1.6640625" style="210" customWidth="1"/>
    <col min="2051" max="2052" width="5" style="210" customWidth="1"/>
    <col min="2053" max="2053" width="11.6640625" style="210" customWidth="1"/>
    <col min="2054" max="2054" width="9.1640625" style="210" customWidth="1"/>
    <col min="2055" max="2055" width="5" style="210" customWidth="1"/>
    <col min="2056" max="2056" width="77.83203125" style="210" customWidth="1"/>
    <col min="2057" max="2058" width="20" style="210" customWidth="1"/>
    <col min="2059" max="2059" width="1.6640625" style="210" customWidth="1"/>
    <col min="2060" max="2304" width="9.33203125" style="210"/>
    <col min="2305" max="2305" width="8.33203125" style="210" customWidth="1"/>
    <col min="2306" max="2306" width="1.6640625" style="210" customWidth="1"/>
    <col min="2307" max="2308" width="5" style="210" customWidth="1"/>
    <col min="2309" max="2309" width="11.6640625" style="210" customWidth="1"/>
    <col min="2310" max="2310" width="9.1640625" style="210" customWidth="1"/>
    <col min="2311" max="2311" width="5" style="210" customWidth="1"/>
    <col min="2312" max="2312" width="77.83203125" style="210" customWidth="1"/>
    <col min="2313" max="2314" width="20" style="210" customWidth="1"/>
    <col min="2315" max="2315" width="1.6640625" style="210" customWidth="1"/>
    <col min="2316" max="2560" width="9.33203125" style="210"/>
    <col min="2561" max="2561" width="8.33203125" style="210" customWidth="1"/>
    <col min="2562" max="2562" width="1.6640625" style="210" customWidth="1"/>
    <col min="2563" max="2564" width="5" style="210" customWidth="1"/>
    <col min="2565" max="2565" width="11.6640625" style="210" customWidth="1"/>
    <col min="2566" max="2566" width="9.1640625" style="210" customWidth="1"/>
    <col min="2567" max="2567" width="5" style="210" customWidth="1"/>
    <col min="2568" max="2568" width="77.83203125" style="210" customWidth="1"/>
    <col min="2569" max="2570" width="20" style="210" customWidth="1"/>
    <col min="2571" max="2571" width="1.6640625" style="210" customWidth="1"/>
    <col min="2572" max="2816" width="9.33203125" style="210"/>
    <col min="2817" max="2817" width="8.33203125" style="210" customWidth="1"/>
    <col min="2818" max="2818" width="1.6640625" style="210" customWidth="1"/>
    <col min="2819" max="2820" width="5" style="210" customWidth="1"/>
    <col min="2821" max="2821" width="11.6640625" style="210" customWidth="1"/>
    <col min="2822" max="2822" width="9.1640625" style="210" customWidth="1"/>
    <col min="2823" max="2823" width="5" style="210" customWidth="1"/>
    <col min="2824" max="2824" width="77.83203125" style="210" customWidth="1"/>
    <col min="2825" max="2826" width="20" style="210" customWidth="1"/>
    <col min="2827" max="2827" width="1.6640625" style="210" customWidth="1"/>
    <col min="2828" max="3072" width="9.33203125" style="210"/>
    <col min="3073" max="3073" width="8.33203125" style="210" customWidth="1"/>
    <col min="3074" max="3074" width="1.6640625" style="210" customWidth="1"/>
    <col min="3075" max="3076" width="5" style="210" customWidth="1"/>
    <col min="3077" max="3077" width="11.6640625" style="210" customWidth="1"/>
    <col min="3078" max="3078" width="9.1640625" style="210" customWidth="1"/>
    <col min="3079" max="3079" width="5" style="210" customWidth="1"/>
    <col min="3080" max="3080" width="77.83203125" style="210" customWidth="1"/>
    <col min="3081" max="3082" width="20" style="210" customWidth="1"/>
    <col min="3083" max="3083" width="1.6640625" style="210" customWidth="1"/>
    <col min="3084" max="3328" width="9.33203125" style="210"/>
    <col min="3329" max="3329" width="8.33203125" style="210" customWidth="1"/>
    <col min="3330" max="3330" width="1.6640625" style="210" customWidth="1"/>
    <col min="3331" max="3332" width="5" style="210" customWidth="1"/>
    <col min="3333" max="3333" width="11.6640625" style="210" customWidth="1"/>
    <col min="3334" max="3334" width="9.1640625" style="210" customWidth="1"/>
    <col min="3335" max="3335" width="5" style="210" customWidth="1"/>
    <col min="3336" max="3336" width="77.83203125" style="210" customWidth="1"/>
    <col min="3337" max="3338" width="20" style="210" customWidth="1"/>
    <col min="3339" max="3339" width="1.6640625" style="210" customWidth="1"/>
    <col min="3340" max="3584" width="9.33203125" style="210"/>
    <col min="3585" max="3585" width="8.33203125" style="210" customWidth="1"/>
    <col min="3586" max="3586" width="1.6640625" style="210" customWidth="1"/>
    <col min="3587" max="3588" width="5" style="210" customWidth="1"/>
    <col min="3589" max="3589" width="11.6640625" style="210" customWidth="1"/>
    <col min="3590" max="3590" width="9.1640625" style="210" customWidth="1"/>
    <col min="3591" max="3591" width="5" style="210" customWidth="1"/>
    <col min="3592" max="3592" width="77.83203125" style="210" customWidth="1"/>
    <col min="3593" max="3594" width="20" style="210" customWidth="1"/>
    <col min="3595" max="3595" width="1.6640625" style="210" customWidth="1"/>
    <col min="3596" max="3840" width="9.33203125" style="210"/>
    <col min="3841" max="3841" width="8.33203125" style="210" customWidth="1"/>
    <col min="3842" max="3842" width="1.6640625" style="210" customWidth="1"/>
    <col min="3843" max="3844" width="5" style="210" customWidth="1"/>
    <col min="3845" max="3845" width="11.6640625" style="210" customWidth="1"/>
    <col min="3846" max="3846" width="9.1640625" style="210" customWidth="1"/>
    <col min="3847" max="3847" width="5" style="210" customWidth="1"/>
    <col min="3848" max="3848" width="77.83203125" style="210" customWidth="1"/>
    <col min="3849" max="3850" width="20" style="210" customWidth="1"/>
    <col min="3851" max="3851" width="1.6640625" style="210" customWidth="1"/>
    <col min="3852" max="4096" width="9.33203125" style="210"/>
    <col min="4097" max="4097" width="8.33203125" style="210" customWidth="1"/>
    <col min="4098" max="4098" width="1.6640625" style="210" customWidth="1"/>
    <col min="4099" max="4100" width="5" style="210" customWidth="1"/>
    <col min="4101" max="4101" width="11.6640625" style="210" customWidth="1"/>
    <col min="4102" max="4102" width="9.1640625" style="210" customWidth="1"/>
    <col min="4103" max="4103" width="5" style="210" customWidth="1"/>
    <col min="4104" max="4104" width="77.83203125" style="210" customWidth="1"/>
    <col min="4105" max="4106" width="20" style="210" customWidth="1"/>
    <col min="4107" max="4107" width="1.6640625" style="210" customWidth="1"/>
    <col min="4108" max="4352" width="9.33203125" style="210"/>
    <col min="4353" max="4353" width="8.33203125" style="210" customWidth="1"/>
    <col min="4354" max="4354" width="1.6640625" style="210" customWidth="1"/>
    <col min="4355" max="4356" width="5" style="210" customWidth="1"/>
    <col min="4357" max="4357" width="11.6640625" style="210" customWidth="1"/>
    <col min="4358" max="4358" width="9.1640625" style="210" customWidth="1"/>
    <col min="4359" max="4359" width="5" style="210" customWidth="1"/>
    <col min="4360" max="4360" width="77.83203125" style="210" customWidth="1"/>
    <col min="4361" max="4362" width="20" style="210" customWidth="1"/>
    <col min="4363" max="4363" width="1.6640625" style="210" customWidth="1"/>
    <col min="4364" max="4608" width="9.33203125" style="210"/>
    <col min="4609" max="4609" width="8.33203125" style="210" customWidth="1"/>
    <col min="4610" max="4610" width="1.6640625" style="210" customWidth="1"/>
    <col min="4611" max="4612" width="5" style="210" customWidth="1"/>
    <col min="4613" max="4613" width="11.6640625" style="210" customWidth="1"/>
    <col min="4614" max="4614" width="9.1640625" style="210" customWidth="1"/>
    <col min="4615" max="4615" width="5" style="210" customWidth="1"/>
    <col min="4616" max="4616" width="77.83203125" style="210" customWidth="1"/>
    <col min="4617" max="4618" width="20" style="210" customWidth="1"/>
    <col min="4619" max="4619" width="1.6640625" style="210" customWidth="1"/>
    <col min="4620" max="4864" width="9.33203125" style="210"/>
    <col min="4865" max="4865" width="8.33203125" style="210" customWidth="1"/>
    <col min="4866" max="4866" width="1.6640625" style="210" customWidth="1"/>
    <col min="4867" max="4868" width="5" style="210" customWidth="1"/>
    <col min="4869" max="4869" width="11.6640625" style="210" customWidth="1"/>
    <col min="4870" max="4870" width="9.1640625" style="210" customWidth="1"/>
    <col min="4871" max="4871" width="5" style="210" customWidth="1"/>
    <col min="4872" max="4872" width="77.83203125" style="210" customWidth="1"/>
    <col min="4873" max="4874" width="20" style="210" customWidth="1"/>
    <col min="4875" max="4875" width="1.6640625" style="210" customWidth="1"/>
    <col min="4876" max="5120" width="9.33203125" style="210"/>
    <col min="5121" max="5121" width="8.33203125" style="210" customWidth="1"/>
    <col min="5122" max="5122" width="1.6640625" style="210" customWidth="1"/>
    <col min="5123" max="5124" width="5" style="210" customWidth="1"/>
    <col min="5125" max="5125" width="11.6640625" style="210" customWidth="1"/>
    <col min="5126" max="5126" width="9.1640625" style="210" customWidth="1"/>
    <col min="5127" max="5127" width="5" style="210" customWidth="1"/>
    <col min="5128" max="5128" width="77.83203125" style="210" customWidth="1"/>
    <col min="5129" max="5130" width="20" style="210" customWidth="1"/>
    <col min="5131" max="5131" width="1.6640625" style="210" customWidth="1"/>
    <col min="5132" max="5376" width="9.33203125" style="210"/>
    <col min="5377" max="5377" width="8.33203125" style="210" customWidth="1"/>
    <col min="5378" max="5378" width="1.6640625" style="210" customWidth="1"/>
    <col min="5379" max="5380" width="5" style="210" customWidth="1"/>
    <col min="5381" max="5381" width="11.6640625" style="210" customWidth="1"/>
    <col min="5382" max="5382" width="9.1640625" style="210" customWidth="1"/>
    <col min="5383" max="5383" width="5" style="210" customWidth="1"/>
    <col min="5384" max="5384" width="77.83203125" style="210" customWidth="1"/>
    <col min="5385" max="5386" width="20" style="210" customWidth="1"/>
    <col min="5387" max="5387" width="1.6640625" style="210" customWidth="1"/>
    <col min="5388" max="5632" width="9.33203125" style="210"/>
    <col min="5633" max="5633" width="8.33203125" style="210" customWidth="1"/>
    <col min="5634" max="5634" width="1.6640625" style="210" customWidth="1"/>
    <col min="5635" max="5636" width="5" style="210" customWidth="1"/>
    <col min="5637" max="5637" width="11.6640625" style="210" customWidth="1"/>
    <col min="5638" max="5638" width="9.1640625" style="210" customWidth="1"/>
    <col min="5639" max="5639" width="5" style="210" customWidth="1"/>
    <col min="5640" max="5640" width="77.83203125" style="210" customWidth="1"/>
    <col min="5641" max="5642" width="20" style="210" customWidth="1"/>
    <col min="5643" max="5643" width="1.6640625" style="210" customWidth="1"/>
    <col min="5644" max="5888" width="9.33203125" style="210"/>
    <col min="5889" max="5889" width="8.33203125" style="210" customWidth="1"/>
    <col min="5890" max="5890" width="1.6640625" style="210" customWidth="1"/>
    <col min="5891" max="5892" width="5" style="210" customWidth="1"/>
    <col min="5893" max="5893" width="11.6640625" style="210" customWidth="1"/>
    <col min="5894" max="5894" width="9.1640625" style="210" customWidth="1"/>
    <col min="5895" max="5895" width="5" style="210" customWidth="1"/>
    <col min="5896" max="5896" width="77.83203125" style="210" customWidth="1"/>
    <col min="5897" max="5898" width="20" style="210" customWidth="1"/>
    <col min="5899" max="5899" width="1.6640625" style="210" customWidth="1"/>
    <col min="5900" max="6144" width="9.33203125" style="210"/>
    <col min="6145" max="6145" width="8.33203125" style="210" customWidth="1"/>
    <col min="6146" max="6146" width="1.6640625" style="210" customWidth="1"/>
    <col min="6147" max="6148" width="5" style="210" customWidth="1"/>
    <col min="6149" max="6149" width="11.6640625" style="210" customWidth="1"/>
    <col min="6150" max="6150" width="9.1640625" style="210" customWidth="1"/>
    <col min="6151" max="6151" width="5" style="210" customWidth="1"/>
    <col min="6152" max="6152" width="77.83203125" style="210" customWidth="1"/>
    <col min="6153" max="6154" width="20" style="210" customWidth="1"/>
    <col min="6155" max="6155" width="1.6640625" style="210" customWidth="1"/>
    <col min="6156" max="6400" width="9.33203125" style="210"/>
    <col min="6401" max="6401" width="8.33203125" style="210" customWidth="1"/>
    <col min="6402" max="6402" width="1.6640625" style="210" customWidth="1"/>
    <col min="6403" max="6404" width="5" style="210" customWidth="1"/>
    <col min="6405" max="6405" width="11.6640625" style="210" customWidth="1"/>
    <col min="6406" max="6406" width="9.1640625" style="210" customWidth="1"/>
    <col min="6407" max="6407" width="5" style="210" customWidth="1"/>
    <col min="6408" max="6408" width="77.83203125" style="210" customWidth="1"/>
    <col min="6409" max="6410" width="20" style="210" customWidth="1"/>
    <col min="6411" max="6411" width="1.6640625" style="210" customWidth="1"/>
    <col min="6412" max="6656" width="9.33203125" style="210"/>
    <col min="6657" max="6657" width="8.33203125" style="210" customWidth="1"/>
    <col min="6658" max="6658" width="1.6640625" style="210" customWidth="1"/>
    <col min="6659" max="6660" width="5" style="210" customWidth="1"/>
    <col min="6661" max="6661" width="11.6640625" style="210" customWidth="1"/>
    <col min="6662" max="6662" width="9.1640625" style="210" customWidth="1"/>
    <col min="6663" max="6663" width="5" style="210" customWidth="1"/>
    <col min="6664" max="6664" width="77.83203125" style="210" customWidth="1"/>
    <col min="6665" max="6666" width="20" style="210" customWidth="1"/>
    <col min="6667" max="6667" width="1.6640625" style="210" customWidth="1"/>
    <col min="6668" max="6912" width="9.33203125" style="210"/>
    <col min="6913" max="6913" width="8.33203125" style="210" customWidth="1"/>
    <col min="6914" max="6914" width="1.6640625" style="210" customWidth="1"/>
    <col min="6915" max="6916" width="5" style="210" customWidth="1"/>
    <col min="6917" max="6917" width="11.6640625" style="210" customWidth="1"/>
    <col min="6918" max="6918" width="9.1640625" style="210" customWidth="1"/>
    <col min="6919" max="6919" width="5" style="210" customWidth="1"/>
    <col min="6920" max="6920" width="77.83203125" style="210" customWidth="1"/>
    <col min="6921" max="6922" width="20" style="210" customWidth="1"/>
    <col min="6923" max="6923" width="1.6640625" style="210" customWidth="1"/>
    <col min="6924" max="7168" width="9.33203125" style="210"/>
    <col min="7169" max="7169" width="8.33203125" style="210" customWidth="1"/>
    <col min="7170" max="7170" width="1.6640625" style="210" customWidth="1"/>
    <col min="7171" max="7172" width="5" style="210" customWidth="1"/>
    <col min="7173" max="7173" width="11.6640625" style="210" customWidth="1"/>
    <col min="7174" max="7174" width="9.1640625" style="210" customWidth="1"/>
    <col min="7175" max="7175" width="5" style="210" customWidth="1"/>
    <col min="7176" max="7176" width="77.83203125" style="210" customWidth="1"/>
    <col min="7177" max="7178" width="20" style="210" customWidth="1"/>
    <col min="7179" max="7179" width="1.6640625" style="210" customWidth="1"/>
    <col min="7180" max="7424" width="9.33203125" style="210"/>
    <col min="7425" max="7425" width="8.33203125" style="210" customWidth="1"/>
    <col min="7426" max="7426" width="1.6640625" style="210" customWidth="1"/>
    <col min="7427" max="7428" width="5" style="210" customWidth="1"/>
    <col min="7429" max="7429" width="11.6640625" style="210" customWidth="1"/>
    <col min="7430" max="7430" width="9.1640625" style="210" customWidth="1"/>
    <col min="7431" max="7431" width="5" style="210" customWidth="1"/>
    <col min="7432" max="7432" width="77.83203125" style="210" customWidth="1"/>
    <col min="7433" max="7434" width="20" style="210" customWidth="1"/>
    <col min="7435" max="7435" width="1.6640625" style="210" customWidth="1"/>
    <col min="7436" max="7680" width="9.33203125" style="210"/>
    <col min="7681" max="7681" width="8.33203125" style="210" customWidth="1"/>
    <col min="7682" max="7682" width="1.6640625" style="210" customWidth="1"/>
    <col min="7683" max="7684" width="5" style="210" customWidth="1"/>
    <col min="7685" max="7685" width="11.6640625" style="210" customWidth="1"/>
    <col min="7686" max="7686" width="9.1640625" style="210" customWidth="1"/>
    <col min="7687" max="7687" width="5" style="210" customWidth="1"/>
    <col min="7688" max="7688" width="77.83203125" style="210" customWidth="1"/>
    <col min="7689" max="7690" width="20" style="210" customWidth="1"/>
    <col min="7691" max="7691" width="1.6640625" style="210" customWidth="1"/>
    <col min="7692" max="7936" width="9.33203125" style="210"/>
    <col min="7937" max="7937" width="8.33203125" style="210" customWidth="1"/>
    <col min="7938" max="7938" width="1.6640625" style="210" customWidth="1"/>
    <col min="7939" max="7940" width="5" style="210" customWidth="1"/>
    <col min="7941" max="7941" width="11.6640625" style="210" customWidth="1"/>
    <col min="7942" max="7942" width="9.1640625" style="210" customWidth="1"/>
    <col min="7943" max="7943" width="5" style="210" customWidth="1"/>
    <col min="7944" max="7944" width="77.83203125" style="210" customWidth="1"/>
    <col min="7945" max="7946" width="20" style="210" customWidth="1"/>
    <col min="7947" max="7947" width="1.6640625" style="210" customWidth="1"/>
    <col min="7948" max="8192" width="9.33203125" style="210"/>
    <col min="8193" max="8193" width="8.33203125" style="210" customWidth="1"/>
    <col min="8194" max="8194" width="1.6640625" style="210" customWidth="1"/>
    <col min="8195" max="8196" width="5" style="210" customWidth="1"/>
    <col min="8197" max="8197" width="11.6640625" style="210" customWidth="1"/>
    <col min="8198" max="8198" width="9.1640625" style="210" customWidth="1"/>
    <col min="8199" max="8199" width="5" style="210" customWidth="1"/>
    <col min="8200" max="8200" width="77.83203125" style="210" customWidth="1"/>
    <col min="8201" max="8202" width="20" style="210" customWidth="1"/>
    <col min="8203" max="8203" width="1.6640625" style="210" customWidth="1"/>
    <col min="8204" max="8448" width="9.33203125" style="210"/>
    <col min="8449" max="8449" width="8.33203125" style="210" customWidth="1"/>
    <col min="8450" max="8450" width="1.6640625" style="210" customWidth="1"/>
    <col min="8451" max="8452" width="5" style="210" customWidth="1"/>
    <col min="8453" max="8453" width="11.6640625" style="210" customWidth="1"/>
    <col min="8454" max="8454" width="9.1640625" style="210" customWidth="1"/>
    <col min="8455" max="8455" width="5" style="210" customWidth="1"/>
    <col min="8456" max="8456" width="77.83203125" style="210" customWidth="1"/>
    <col min="8457" max="8458" width="20" style="210" customWidth="1"/>
    <col min="8459" max="8459" width="1.6640625" style="210" customWidth="1"/>
    <col min="8460" max="8704" width="9.33203125" style="210"/>
    <col min="8705" max="8705" width="8.33203125" style="210" customWidth="1"/>
    <col min="8706" max="8706" width="1.6640625" style="210" customWidth="1"/>
    <col min="8707" max="8708" width="5" style="210" customWidth="1"/>
    <col min="8709" max="8709" width="11.6640625" style="210" customWidth="1"/>
    <col min="8710" max="8710" width="9.1640625" style="210" customWidth="1"/>
    <col min="8711" max="8711" width="5" style="210" customWidth="1"/>
    <col min="8712" max="8712" width="77.83203125" style="210" customWidth="1"/>
    <col min="8713" max="8714" width="20" style="210" customWidth="1"/>
    <col min="8715" max="8715" width="1.6640625" style="210" customWidth="1"/>
    <col min="8716" max="8960" width="9.33203125" style="210"/>
    <col min="8961" max="8961" width="8.33203125" style="210" customWidth="1"/>
    <col min="8962" max="8962" width="1.6640625" style="210" customWidth="1"/>
    <col min="8963" max="8964" width="5" style="210" customWidth="1"/>
    <col min="8965" max="8965" width="11.6640625" style="210" customWidth="1"/>
    <col min="8966" max="8966" width="9.1640625" style="210" customWidth="1"/>
    <col min="8967" max="8967" width="5" style="210" customWidth="1"/>
    <col min="8968" max="8968" width="77.83203125" style="210" customWidth="1"/>
    <col min="8969" max="8970" width="20" style="210" customWidth="1"/>
    <col min="8971" max="8971" width="1.6640625" style="210" customWidth="1"/>
    <col min="8972" max="9216" width="9.33203125" style="210"/>
    <col min="9217" max="9217" width="8.33203125" style="210" customWidth="1"/>
    <col min="9218" max="9218" width="1.6640625" style="210" customWidth="1"/>
    <col min="9219" max="9220" width="5" style="210" customWidth="1"/>
    <col min="9221" max="9221" width="11.6640625" style="210" customWidth="1"/>
    <col min="9222" max="9222" width="9.1640625" style="210" customWidth="1"/>
    <col min="9223" max="9223" width="5" style="210" customWidth="1"/>
    <col min="9224" max="9224" width="77.83203125" style="210" customWidth="1"/>
    <col min="9225" max="9226" width="20" style="210" customWidth="1"/>
    <col min="9227" max="9227" width="1.6640625" style="210" customWidth="1"/>
    <col min="9228" max="9472" width="9.33203125" style="210"/>
    <col min="9473" max="9473" width="8.33203125" style="210" customWidth="1"/>
    <col min="9474" max="9474" width="1.6640625" style="210" customWidth="1"/>
    <col min="9475" max="9476" width="5" style="210" customWidth="1"/>
    <col min="9477" max="9477" width="11.6640625" style="210" customWidth="1"/>
    <col min="9478" max="9478" width="9.1640625" style="210" customWidth="1"/>
    <col min="9479" max="9479" width="5" style="210" customWidth="1"/>
    <col min="9480" max="9480" width="77.83203125" style="210" customWidth="1"/>
    <col min="9481" max="9482" width="20" style="210" customWidth="1"/>
    <col min="9483" max="9483" width="1.6640625" style="210" customWidth="1"/>
    <col min="9484" max="9728" width="9.33203125" style="210"/>
    <col min="9729" max="9729" width="8.33203125" style="210" customWidth="1"/>
    <col min="9730" max="9730" width="1.6640625" style="210" customWidth="1"/>
    <col min="9731" max="9732" width="5" style="210" customWidth="1"/>
    <col min="9733" max="9733" width="11.6640625" style="210" customWidth="1"/>
    <col min="9734" max="9734" width="9.1640625" style="210" customWidth="1"/>
    <col min="9735" max="9735" width="5" style="210" customWidth="1"/>
    <col min="9736" max="9736" width="77.83203125" style="210" customWidth="1"/>
    <col min="9737" max="9738" width="20" style="210" customWidth="1"/>
    <col min="9739" max="9739" width="1.6640625" style="210" customWidth="1"/>
    <col min="9740" max="9984" width="9.33203125" style="210"/>
    <col min="9985" max="9985" width="8.33203125" style="210" customWidth="1"/>
    <col min="9986" max="9986" width="1.6640625" style="210" customWidth="1"/>
    <col min="9987" max="9988" width="5" style="210" customWidth="1"/>
    <col min="9989" max="9989" width="11.6640625" style="210" customWidth="1"/>
    <col min="9990" max="9990" width="9.1640625" style="210" customWidth="1"/>
    <col min="9991" max="9991" width="5" style="210" customWidth="1"/>
    <col min="9992" max="9992" width="77.83203125" style="210" customWidth="1"/>
    <col min="9993" max="9994" width="20" style="210" customWidth="1"/>
    <col min="9995" max="9995" width="1.6640625" style="210" customWidth="1"/>
    <col min="9996" max="10240" width="9.33203125" style="210"/>
    <col min="10241" max="10241" width="8.33203125" style="210" customWidth="1"/>
    <col min="10242" max="10242" width="1.6640625" style="210" customWidth="1"/>
    <col min="10243" max="10244" width="5" style="210" customWidth="1"/>
    <col min="10245" max="10245" width="11.6640625" style="210" customWidth="1"/>
    <col min="10246" max="10246" width="9.1640625" style="210" customWidth="1"/>
    <col min="10247" max="10247" width="5" style="210" customWidth="1"/>
    <col min="10248" max="10248" width="77.83203125" style="210" customWidth="1"/>
    <col min="10249" max="10250" width="20" style="210" customWidth="1"/>
    <col min="10251" max="10251" width="1.6640625" style="210" customWidth="1"/>
    <col min="10252" max="10496" width="9.33203125" style="210"/>
    <col min="10497" max="10497" width="8.33203125" style="210" customWidth="1"/>
    <col min="10498" max="10498" width="1.6640625" style="210" customWidth="1"/>
    <col min="10499" max="10500" width="5" style="210" customWidth="1"/>
    <col min="10501" max="10501" width="11.6640625" style="210" customWidth="1"/>
    <col min="10502" max="10502" width="9.1640625" style="210" customWidth="1"/>
    <col min="10503" max="10503" width="5" style="210" customWidth="1"/>
    <col min="10504" max="10504" width="77.83203125" style="210" customWidth="1"/>
    <col min="10505" max="10506" width="20" style="210" customWidth="1"/>
    <col min="10507" max="10507" width="1.6640625" style="210" customWidth="1"/>
    <col min="10508" max="10752" width="9.33203125" style="210"/>
    <col min="10753" max="10753" width="8.33203125" style="210" customWidth="1"/>
    <col min="10754" max="10754" width="1.6640625" style="210" customWidth="1"/>
    <col min="10755" max="10756" width="5" style="210" customWidth="1"/>
    <col min="10757" max="10757" width="11.6640625" style="210" customWidth="1"/>
    <col min="10758" max="10758" width="9.1640625" style="210" customWidth="1"/>
    <col min="10759" max="10759" width="5" style="210" customWidth="1"/>
    <col min="10760" max="10760" width="77.83203125" style="210" customWidth="1"/>
    <col min="10761" max="10762" width="20" style="210" customWidth="1"/>
    <col min="10763" max="10763" width="1.6640625" style="210" customWidth="1"/>
    <col min="10764" max="11008" width="9.33203125" style="210"/>
    <col min="11009" max="11009" width="8.33203125" style="210" customWidth="1"/>
    <col min="11010" max="11010" width="1.6640625" style="210" customWidth="1"/>
    <col min="11011" max="11012" width="5" style="210" customWidth="1"/>
    <col min="11013" max="11013" width="11.6640625" style="210" customWidth="1"/>
    <col min="11014" max="11014" width="9.1640625" style="210" customWidth="1"/>
    <col min="11015" max="11015" width="5" style="210" customWidth="1"/>
    <col min="11016" max="11016" width="77.83203125" style="210" customWidth="1"/>
    <col min="11017" max="11018" width="20" style="210" customWidth="1"/>
    <col min="11019" max="11019" width="1.6640625" style="210" customWidth="1"/>
    <col min="11020" max="11264" width="9.33203125" style="210"/>
    <col min="11265" max="11265" width="8.33203125" style="210" customWidth="1"/>
    <col min="11266" max="11266" width="1.6640625" style="210" customWidth="1"/>
    <col min="11267" max="11268" width="5" style="210" customWidth="1"/>
    <col min="11269" max="11269" width="11.6640625" style="210" customWidth="1"/>
    <col min="11270" max="11270" width="9.1640625" style="210" customWidth="1"/>
    <col min="11271" max="11271" width="5" style="210" customWidth="1"/>
    <col min="11272" max="11272" width="77.83203125" style="210" customWidth="1"/>
    <col min="11273" max="11274" width="20" style="210" customWidth="1"/>
    <col min="11275" max="11275" width="1.6640625" style="210" customWidth="1"/>
    <col min="11276" max="11520" width="9.33203125" style="210"/>
    <col min="11521" max="11521" width="8.33203125" style="210" customWidth="1"/>
    <col min="11522" max="11522" width="1.6640625" style="210" customWidth="1"/>
    <col min="11523" max="11524" width="5" style="210" customWidth="1"/>
    <col min="11525" max="11525" width="11.6640625" style="210" customWidth="1"/>
    <col min="11526" max="11526" width="9.1640625" style="210" customWidth="1"/>
    <col min="11527" max="11527" width="5" style="210" customWidth="1"/>
    <col min="11528" max="11528" width="77.83203125" style="210" customWidth="1"/>
    <col min="11529" max="11530" width="20" style="210" customWidth="1"/>
    <col min="11531" max="11531" width="1.6640625" style="210" customWidth="1"/>
    <col min="11532" max="11776" width="9.33203125" style="210"/>
    <col min="11777" max="11777" width="8.33203125" style="210" customWidth="1"/>
    <col min="11778" max="11778" width="1.6640625" style="210" customWidth="1"/>
    <col min="11779" max="11780" width="5" style="210" customWidth="1"/>
    <col min="11781" max="11781" width="11.6640625" style="210" customWidth="1"/>
    <col min="11782" max="11782" width="9.1640625" style="210" customWidth="1"/>
    <col min="11783" max="11783" width="5" style="210" customWidth="1"/>
    <col min="11784" max="11784" width="77.83203125" style="210" customWidth="1"/>
    <col min="11785" max="11786" width="20" style="210" customWidth="1"/>
    <col min="11787" max="11787" width="1.6640625" style="210" customWidth="1"/>
    <col min="11788" max="12032" width="9.33203125" style="210"/>
    <col min="12033" max="12033" width="8.33203125" style="210" customWidth="1"/>
    <col min="12034" max="12034" width="1.6640625" style="210" customWidth="1"/>
    <col min="12035" max="12036" width="5" style="210" customWidth="1"/>
    <col min="12037" max="12037" width="11.6640625" style="210" customWidth="1"/>
    <col min="12038" max="12038" width="9.1640625" style="210" customWidth="1"/>
    <col min="12039" max="12039" width="5" style="210" customWidth="1"/>
    <col min="12040" max="12040" width="77.83203125" style="210" customWidth="1"/>
    <col min="12041" max="12042" width="20" style="210" customWidth="1"/>
    <col min="12043" max="12043" width="1.6640625" style="210" customWidth="1"/>
    <col min="12044" max="12288" width="9.33203125" style="210"/>
    <col min="12289" max="12289" width="8.33203125" style="210" customWidth="1"/>
    <col min="12290" max="12290" width="1.6640625" style="210" customWidth="1"/>
    <col min="12291" max="12292" width="5" style="210" customWidth="1"/>
    <col min="12293" max="12293" width="11.6640625" style="210" customWidth="1"/>
    <col min="12294" max="12294" width="9.1640625" style="210" customWidth="1"/>
    <col min="12295" max="12295" width="5" style="210" customWidth="1"/>
    <col min="12296" max="12296" width="77.83203125" style="210" customWidth="1"/>
    <col min="12297" max="12298" width="20" style="210" customWidth="1"/>
    <col min="12299" max="12299" width="1.6640625" style="210" customWidth="1"/>
    <col min="12300" max="12544" width="9.33203125" style="210"/>
    <col min="12545" max="12545" width="8.33203125" style="210" customWidth="1"/>
    <col min="12546" max="12546" width="1.6640625" style="210" customWidth="1"/>
    <col min="12547" max="12548" width="5" style="210" customWidth="1"/>
    <col min="12549" max="12549" width="11.6640625" style="210" customWidth="1"/>
    <col min="12550" max="12550" width="9.1640625" style="210" customWidth="1"/>
    <col min="12551" max="12551" width="5" style="210" customWidth="1"/>
    <col min="12552" max="12552" width="77.83203125" style="210" customWidth="1"/>
    <col min="12553" max="12554" width="20" style="210" customWidth="1"/>
    <col min="12555" max="12555" width="1.6640625" style="210" customWidth="1"/>
    <col min="12556" max="12800" width="9.33203125" style="210"/>
    <col min="12801" max="12801" width="8.33203125" style="210" customWidth="1"/>
    <col min="12802" max="12802" width="1.6640625" style="210" customWidth="1"/>
    <col min="12803" max="12804" width="5" style="210" customWidth="1"/>
    <col min="12805" max="12805" width="11.6640625" style="210" customWidth="1"/>
    <col min="12806" max="12806" width="9.1640625" style="210" customWidth="1"/>
    <col min="12807" max="12807" width="5" style="210" customWidth="1"/>
    <col min="12808" max="12808" width="77.83203125" style="210" customWidth="1"/>
    <col min="12809" max="12810" width="20" style="210" customWidth="1"/>
    <col min="12811" max="12811" width="1.6640625" style="210" customWidth="1"/>
    <col min="12812" max="13056" width="9.33203125" style="210"/>
    <col min="13057" max="13057" width="8.33203125" style="210" customWidth="1"/>
    <col min="13058" max="13058" width="1.6640625" style="210" customWidth="1"/>
    <col min="13059" max="13060" width="5" style="210" customWidth="1"/>
    <col min="13061" max="13061" width="11.6640625" style="210" customWidth="1"/>
    <col min="13062" max="13062" width="9.1640625" style="210" customWidth="1"/>
    <col min="13063" max="13063" width="5" style="210" customWidth="1"/>
    <col min="13064" max="13064" width="77.83203125" style="210" customWidth="1"/>
    <col min="13065" max="13066" width="20" style="210" customWidth="1"/>
    <col min="13067" max="13067" width="1.6640625" style="210" customWidth="1"/>
    <col min="13068" max="13312" width="9.33203125" style="210"/>
    <col min="13313" max="13313" width="8.33203125" style="210" customWidth="1"/>
    <col min="13314" max="13314" width="1.6640625" style="210" customWidth="1"/>
    <col min="13315" max="13316" width="5" style="210" customWidth="1"/>
    <col min="13317" max="13317" width="11.6640625" style="210" customWidth="1"/>
    <col min="13318" max="13318" width="9.1640625" style="210" customWidth="1"/>
    <col min="13319" max="13319" width="5" style="210" customWidth="1"/>
    <col min="13320" max="13320" width="77.83203125" style="210" customWidth="1"/>
    <col min="13321" max="13322" width="20" style="210" customWidth="1"/>
    <col min="13323" max="13323" width="1.6640625" style="210" customWidth="1"/>
    <col min="13324" max="13568" width="9.33203125" style="210"/>
    <col min="13569" max="13569" width="8.33203125" style="210" customWidth="1"/>
    <col min="13570" max="13570" width="1.6640625" style="210" customWidth="1"/>
    <col min="13571" max="13572" width="5" style="210" customWidth="1"/>
    <col min="13573" max="13573" width="11.6640625" style="210" customWidth="1"/>
    <col min="13574" max="13574" width="9.1640625" style="210" customWidth="1"/>
    <col min="13575" max="13575" width="5" style="210" customWidth="1"/>
    <col min="13576" max="13576" width="77.83203125" style="210" customWidth="1"/>
    <col min="13577" max="13578" width="20" style="210" customWidth="1"/>
    <col min="13579" max="13579" width="1.6640625" style="210" customWidth="1"/>
    <col min="13580" max="13824" width="9.33203125" style="210"/>
    <col min="13825" max="13825" width="8.33203125" style="210" customWidth="1"/>
    <col min="13826" max="13826" width="1.6640625" style="210" customWidth="1"/>
    <col min="13827" max="13828" width="5" style="210" customWidth="1"/>
    <col min="13829" max="13829" width="11.6640625" style="210" customWidth="1"/>
    <col min="13830" max="13830" width="9.1640625" style="210" customWidth="1"/>
    <col min="13831" max="13831" width="5" style="210" customWidth="1"/>
    <col min="13832" max="13832" width="77.83203125" style="210" customWidth="1"/>
    <col min="13833" max="13834" width="20" style="210" customWidth="1"/>
    <col min="13835" max="13835" width="1.6640625" style="210" customWidth="1"/>
    <col min="13836" max="14080" width="9.33203125" style="210"/>
    <col min="14081" max="14081" width="8.33203125" style="210" customWidth="1"/>
    <col min="14082" max="14082" width="1.6640625" style="210" customWidth="1"/>
    <col min="14083" max="14084" width="5" style="210" customWidth="1"/>
    <col min="14085" max="14085" width="11.6640625" style="210" customWidth="1"/>
    <col min="14086" max="14086" width="9.1640625" style="210" customWidth="1"/>
    <col min="14087" max="14087" width="5" style="210" customWidth="1"/>
    <col min="14088" max="14088" width="77.83203125" style="210" customWidth="1"/>
    <col min="14089" max="14090" width="20" style="210" customWidth="1"/>
    <col min="14091" max="14091" width="1.6640625" style="210" customWidth="1"/>
    <col min="14092" max="14336" width="9.33203125" style="210"/>
    <col min="14337" max="14337" width="8.33203125" style="210" customWidth="1"/>
    <col min="14338" max="14338" width="1.6640625" style="210" customWidth="1"/>
    <col min="14339" max="14340" width="5" style="210" customWidth="1"/>
    <col min="14341" max="14341" width="11.6640625" style="210" customWidth="1"/>
    <col min="14342" max="14342" width="9.1640625" style="210" customWidth="1"/>
    <col min="14343" max="14343" width="5" style="210" customWidth="1"/>
    <col min="14344" max="14344" width="77.83203125" style="210" customWidth="1"/>
    <col min="14345" max="14346" width="20" style="210" customWidth="1"/>
    <col min="14347" max="14347" width="1.6640625" style="210" customWidth="1"/>
    <col min="14348" max="14592" width="9.33203125" style="210"/>
    <col min="14593" max="14593" width="8.33203125" style="210" customWidth="1"/>
    <col min="14594" max="14594" width="1.6640625" style="210" customWidth="1"/>
    <col min="14595" max="14596" width="5" style="210" customWidth="1"/>
    <col min="14597" max="14597" width="11.6640625" style="210" customWidth="1"/>
    <col min="14598" max="14598" width="9.1640625" style="210" customWidth="1"/>
    <col min="14599" max="14599" width="5" style="210" customWidth="1"/>
    <col min="14600" max="14600" width="77.83203125" style="210" customWidth="1"/>
    <col min="14601" max="14602" width="20" style="210" customWidth="1"/>
    <col min="14603" max="14603" width="1.6640625" style="210" customWidth="1"/>
    <col min="14604" max="14848" width="9.33203125" style="210"/>
    <col min="14849" max="14849" width="8.33203125" style="210" customWidth="1"/>
    <col min="14850" max="14850" width="1.6640625" style="210" customWidth="1"/>
    <col min="14851" max="14852" width="5" style="210" customWidth="1"/>
    <col min="14853" max="14853" width="11.6640625" style="210" customWidth="1"/>
    <col min="14854" max="14854" width="9.1640625" style="210" customWidth="1"/>
    <col min="14855" max="14855" width="5" style="210" customWidth="1"/>
    <col min="14856" max="14856" width="77.83203125" style="210" customWidth="1"/>
    <col min="14857" max="14858" width="20" style="210" customWidth="1"/>
    <col min="14859" max="14859" width="1.6640625" style="210" customWidth="1"/>
    <col min="14860" max="15104" width="9.33203125" style="210"/>
    <col min="15105" max="15105" width="8.33203125" style="210" customWidth="1"/>
    <col min="15106" max="15106" width="1.6640625" style="210" customWidth="1"/>
    <col min="15107" max="15108" width="5" style="210" customWidth="1"/>
    <col min="15109" max="15109" width="11.6640625" style="210" customWidth="1"/>
    <col min="15110" max="15110" width="9.1640625" style="210" customWidth="1"/>
    <col min="15111" max="15111" width="5" style="210" customWidth="1"/>
    <col min="15112" max="15112" width="77.83203125" style="210" customWidth="1"/>
    <col min="15113" max="15114" width="20" style="210" customWidth="1"/>
    <col min="15115" max="15115" width="1.6640625" style="210" customWidth="1"/>
    <col min="15116" max="15360" width="9.33203125" style="210"/>
    <col min="15361" max="15361" width="8.33203125" style="210" customWidth="1"/>
    <col min="15362" max="15362" width="1.6640625" style="210" customWidth="1"/>
    <col min="15363" max="15364" width="5" style="210" customWidth="1"/>
    <col min="15365" max="15365" width="11.6640625" style="210" customWidth="1"/>
    <col min="15366" max="15366" width="9.1640625" style="210" customWidth="1"/>
    <col min="15367" max="15367" width="5" style="210" customWidth="1"/>
    <col min="15368" max="15368" width="77.83203125" style="210" customWidth="1"/>
    <col min="15369" max="15370" width="20" style="210" customWidth="1"/>
    <col min="15371" max="15371" width="1.6640625" style="210" customWidth="1"/>
    <col min="15372" max="15616" width="9.33203125" style="210"/>
    <col min="15617" max="15617" width="8.33203125" style="210" customWidth="1"/>
    <col min="15618" max="15618" width="1.6640625" style="210" customWidth="1"/>
    <col min="15619" max="15620" width="5" style="210" customWidth="1"/>
    <col min="15621" max="15621" width="11.6640625" style="210" customWidth="1"/>
    <col min="15622" max="15622" width="9.1640625" style="210" customWidth="1"/>
    <col min="15623" max="15623" width="5" style="210" customWidth="1"/>
    <col min="15624" max="15624" width="77.83203125" style="210" customWidth="1"/>
    <col min="15625" max="15626" width="20" style="210" customWidth="1"/>
    <col min="15627" max="15627" width="1.6640625" style="210" customWidth="1"/>
    <col min="15628" max="15872" width="9.33203125" style="210"/>
    <col min="15873" max="15873" width="8.33203125" style="210" customWidth="1"/>
    <col min="15874" max="15874" width="1.6640625" style="210" customWidth="1"/>
    <col min="15875" max="15876" width="5" style="210" customWidth="1"/>
    <col min="15877" max="15877" width="11.6640625" style="210" customWidth="1"/>
    <col min="15878" max="15878" width="9.1640625" style="210" customWidth="1"/>
    <col min="15879" max="15879" width="5" style="210" customWidth="1"/>
    <col min="15880" max="15880" width="77.83203125" style="210" customWidth="1"/>
    <col min="15881" max="15882" width="20" style="210" customWidth="1"/>
    <col min="15883" max="15883" width="1.6640625" style="210" customWidth="1"/>
    <col min="15884" max="16128" width="9.33203125" style="210"/>
    <col min="16129" max="16129" width="8.33203125" style="210" customWidth="1"/>
    <col min="16130" max="16130" width="1.6640625" style="210" customWidth="1"/>
    <col min="16131" max="16132" width="5" style="210" customWidth="1"/>
    <col min="16133" max="16133" width="11.6640625" style="210" customWidth="1"/>
    <col min="16134" max="16134" width="9.1640625" style="210" customWidth="1"/>
    <col min="16135" max="16135" width="5" style="210" customWidth="1"/>
    <col min="16136" max="16136" width="77.83203125" style="210" customWidth="1"/>
    <col min="16137" max="16138" width="20" style="210" customWidth="1"/>
    <col min="16139" max="16139" width="1.6640625" style="210" customWidth="1"/>
    <col min="16140" max="16384" width="9.33203125" style="210"/>
  </cols>
  <sheetData>
    <row r="1" spans="2:11" ht="37.5" customHeight="1" x14ac:dyDescent="0.3"/>
    <row r="2" spans="2:11" ht="7.5" customHeight="1" x14ac:dyDescent="0.3">
      <c r="B2" s="211"/>
      <c r="C2" s="212"/>
      <c r="D2" s="212"/>
      <c r="E2" s="212"/>
      <c r="F2" s="212"/>
      <c r="G2" s="212"/>
      <c r="H2" s="212"/>
      <c r="I2" s="212"/>
      <c r="J2" s="212"/>
      <c r="K2" s="213"/>
    </row>
    <row r="3" spans="2:11" s="216" customFormat="1" ht="45" customHeight="1" x14ac:dyDescent="0.3">
      <c r="B3" s="214"/>
      <c r="C3" s="333" t="s">
        <v>687</v>
      </c>
      <c r="D3" s="333"/>
      <c r="E3" s="333"/>
      <c r="F3" s="333"/>
      <c r="G3" s="333"/>
      <c r="H3" s="333"/>
      <c r="I3" s="333"/>
      <c r="J3" s="333"/>
      <c r="K3" s="215"/>
    </row>
    <row r="4" spans="2:11" ht="25.5" customHeight="1" x14ac:dyDescent="0.3">
      <c r="B4" s="217"/>
      <c r="C4" s="338" t="s">
        <v>688</v>
      </c>
      <c r="D4" s="338"/>
      <c r="E4" s="338"/>
      <c r="F4" s="338"/>
      <c r="G4" s="338"/>
      <c r="H4" s="338"/>
      <c r="I4" s="338"/>
      <c r="J4" s="338"/>
      <c r="K4" s="218"/>
    </row>
    <row r="5" spans="2:11" ht="5.25" customHeight="1" x14ac:dyDescent="0.3">
      <c r="B5" s="217"/>
      <c r="C5" s="219"/>
      <c r="D5" s="219"/>
      <c r="E5" s="219"/>
      <c r="F5" s="219"/>
      <c r="G5" s="219"/>
      <c r="H5" s="219"/>
      <c r="I5" s="219"/>
      <c r="J5" s="219"/>
      <c r="K5" s="218"/>
    </row>
    <row r="6" spans="2:11" ht="15" customHeight="1" x14ac:dyDescent="0.3">
      <c r="B6" s="217"/>
      <c r="C6" s="335" t="s">
        <v>689</v>
      </c>
      <c r="D6" s="335"/>
      <c r="E6" s="335"/>
      <c r="F6" s="335"/>
      <c r="G6" s="335"/>
      <c r="H6" s="335"/>
      <c r="I6" s="335"/>
      <c r="J6" s="335"/>
      <c r="K6" s="218"/>
    </row>
    <row r="7" spans="2:11" ht="15" customHeight="1" x14ac:dyDescent="0.3">
      <c r="B7" s="220"/>
      <c r="C7" s="335" t="s">
        <v>690</v>
      </c>
      <c r="D7" s="335"/>
      <c r="E7" s="335"/>
      <c r="F7" s="335"/>
      <c r="G7" s="335"/>
      <c r="H7" s="335"/>
      <c r="I7" s="335"/>
      <c r="J7" s="335"/>
      <c r="K7" s="218"/>
    </row>
    <row r="8" spans="2:11" ht="12.75" customHeight="1" x14ac:dyDescent="0.3">
      <c r="B8" s="220"/>
      <c r="C8" s="221"/>
      <c r="D8" s="221"/>
      <c r="E8" s="221"/>
      <c r="F8" s="221"/>
      <c r="G8" s="221"/>
      <c r="H8" s="221"/>
      <c r="I8" s="221"/>
      <c r="J8" s="221"/>
      <c r="K8" s="218"/>
    </row>
    <row r="9" spans="2:11" ht="15" customHeight="1" x14ac:dyDescent="0.3">
      <c r="B9" s="220"/>
      <c r="C9" s="335" t="s">
        <v>691</v>
      </c>
      <c r="D9" s="335"/>
      <c r="E9" s="335"/>
      <c r="F9" s="335"/>
      <c r="G9" s="335"/>
      <c r="H9" s="335"/>
      <c r="I9" s="335"/>
      <c r="J9" s="335"/>
      <c r="K9" s="218"/>
    </row>
    <row r="10" spans="2:11" ht="15" customHeight="1" x14ac:dyDescent="0.3">
      <c r="B10" s="220"/>
      <c r="C10" s="221"/>
      <c r="D10" s="335" t="s">
        <v>692</v>
      </c>
      <c r="E10" s="335"/>
      <c r="F10" s="335"/>
      <c r="G10" s="335"/>
      <c r="H10" s="335"/>
      <c r="I10" s="335"/>
      <c r="J10" s="335"/>
      <c r="K10" s="218"/>
    </row>
    <row r="11" spans="2:11" ht="15" customHeight="1" x14ac:dyDescent="0.3">
      <c r="B11" s="220"/>
      <c r="C11" s="222"/>
      <c r="D11" s="335" t="s">
        <v>693</v>
      </c>
      <c r="E11" s="335"/>
      <c r="F11" s="335"/>
      <c r="G11" s="335"/>
      <c r="H11" s="335"/>
      <c r="I11" s="335"/>
      <c r="J11" s="335"/>
      <c r="K11" s="218"/>
    </row>
    <row r="12" spans="2:11" ht="12.75" customHeight="1" x14ac:dyDescent="0.3">
      <c r="B12" s="220"/>
      <c r="C12" s="222"/>
      <c r="D12" s="222"/>
      <c r="E12" s="222"/>
      <c r="F12" s="222"/>
      <c r="G12" s="222"/>
      <c r="H12" s="222"/>
      <c r="I12" s="222"/>
      <c r="J12" s="222"/>
      <c r="K12" s="218"/>
    </row>
    <row r="13" spans="2:11" ht="15" customHeight="1" x14ac:dyDescent="0.3">
      <c r="B13" s="220"/>
      <c r="C13" s="222"/>
      <c r="D13" s="335" t="s">
        <v>694</v>
      </c>
      <c r="E13" s="335"/>
      <c r="F13" s="335"/>
      <c r="G13" s="335"/>
      <c r="H13" s="335"/>
      <c r="I13" s="335"/>
      <c r="J13" s="335"/>
      <c r="K13" s="218"/>
    </row>
    <row r="14" spans="2:11" ht="15" customHeight="1" x14ac:dyDescent="0.3">
      <c r="B14" s="220"/>
      <c r="C14" s="222"/>
      <c r="D14" s="335" t="s">
        <v>695</v>
      </c>
      <c r="E14" s="335"/>
      <c r="F14" s="335"/>
      <c r="G14" s="335"/>
      <c r="H14" s="335"/>
      <c r="I14" s="335"/>
      <c r="J14" s="335"/>
      <c r="K14" s="218"/>
    </row>
    <row r="15" spans="2:11" ht="15" customHeight="1" x14ac:dyDescent="0.3">
      <c r="B15" s="220"/>
      <c r="C15" s="222"/>
      <c r="D15" s="335" t="s">
        <v>696</v>
      </c>
      <c r="E15" s="335"/>
      <c r="F15" s="335"/>
      <c r="G15" s="335"/>
      <c r="H15" s="335"/>
      <c r="I15" s="335"/>
      <c r="J15" s="335"/>
      <c r="K15" s="218"/>
    </row>
    <row r="16" spans="2:11" ht="15" customHeight="1" x14ac:dyDescent="0.3">
      <c r="B16" s="220"/>
      <c r="C16" s="222"/>
      <c r="D16" s="222"/>
      <c r="E16" s="223" t="s">
        <v>81</v>
      </c>
      <c r="F16" s="335" t="s">
        <v>697</v>
      </c>
      <c r="G16" s="335"/>
      <c r="H16" s="335"/>
      <c r="I16" s="335"/>
      <c r="J16" s="335"/>
      <c r="K16" s="218"/>
    </row>
    <row r="17" spans="2:11" ht="15" customHeight="1" x14ac:dyDescent="0.3">
      <c r="B17" s="220"/>
      <c r="C17" s="222"/>
      <c r="D17" s="222"/>
      <c r="E17" s="223" t="s">
        <v>698</v>
      </c>
      <c r="F17" s="335" t="s">
        <v>699</v>
      </c>
      <c r="G17" s="335"/>
      <c r="H17" s="335"/>
      <c r="I17" s="335"/>
      <c r="J17" s="335"/>
      <c r="K17" s="218"/>
    </row>
    <row r="18" spans="2:11" ht="15" customHeight="1" x14ac:dyDescent="0.3">
      <c r="B18" s="220"/>
      <c r="C18" s="222"/>
      <c r="D18" s="222"/>
      <c r="E18" s="223" t="s">
        <v>700</v>
      </c>
      <c r="F18" s="335" t="s">
        <v>701</v>
      </c>
      <c r="G18" s="335"/>
      <c r="H18" s="335"/>
      <c r="I18" s="335"/>
      <c r="J18" s="335"/>
      <c r="K18" s="218"/>
    </row>
    <row r="19" spans="2:11" ht="15" customHeight="1" x14ac:dyDescent="0.3">
      <c r="B19" s="220"/>
      <c r="C19" s="222"/>
      <c r="D19" s="222"/>
      <c r="E19" s="223" t="s">
        <v>702</v>
      </c>
      <c r="F19" s="335" t="s">
        <v>703</v>
      </c>
      <c r="G19" s="335"/>
      <c r="H19" s="335"/>
      <c r="I19" s="335"/>
      <c r="J19" s="335"/>
      <c r="K19" s="218"/>
    </row>
    <row r="20" spans="2:11" ht="15" customHeight="1" x14ac:dyDescent="0.3">
      <c r="B20" s="220"/>
      <c r="C20" s="222"/>
      <c r="D20" s="222"/>
      <c r="E20" s="223" t="s">
        <v>704</v>
      </c>
      <c r="F20" s="335" t="s">
        <v>705</v>
      </c>
      <c r="G20" s="335"/>
      <c r="H20" s="335"/>
      <c r="I20" s="335"/>
      <c r="J20" s="335"/>
      <c r="K20" s="218"/>
    </row>
    <row r="21" spans="2:11" ht="15" customHeight="1" x14ac:dyDescent="0.3">
      <c r="B21" s="220"/>
      <c r="C21" s="222"/>
      <c r="D21" s="222"/>
      <c r="E21" s="223" t="s">
        <v>706</v>
      </c>
      <c r="F21" s="335" t="s">
        <v>707</v>
      </c>
      <c r="G21" s="335"/>
      <c r="H21" s="335"/>
      <c r="I21" s="335"/>
      <c r="J21" s="335"/>
      <c r="K21" s="218"/>
    </row>
    <row r="22" spans="2:11" ht="12.75" customHeight="1" x14ac:dyDescent="0.3">
      <c r="B22" s="220"/>
      <c r="C22" s="222"/>
      <c r="D22" s="222"/>
      <c r="E22" s="222"/>
      <c r="F22" s="222"/>
      <c r="G22" s="222"/>
      <c r="H22" s="222"/>
      <c r="I22" s="222"/>
      <c r="J22" s="222"/>
      <c r="K22" s="218"/>
    </row>
    <row r="23" spans="2:11" ht="15" customHeight="1" x14ac:dyDescent="0.3">
      <c r="B23" s="220"/>
      <c r="C23" s="335" t="s">
        <v>708</v>
      </c>
      <c r="D23" s="335"/>
      <c r="E23" s="335"/>
      <c r="F23" s="335"/>
      <c r="G23" s="335"/>
      <c r="H23" s="335"/>
      <c r="I23" s="335"/>
      <c r="J23" s="335"/>
      <c r="K23" s="218"/>
    </row>
    <row r="24" spans="2:11" ht="15" customHeight="1" x14ac:dyDescent="0.3">
      <c r="B24" s="220"/>
      <c r="C24" s="335" t="s">
        <v>709</v>
      </c>
      <c r="D24" s="335"/>
      <c r="E24" s="335"/>
      <c r="F24" s="335"/>
      <c r="G24" s="335"/>
      <c r="H24" s="335"/>
      <c r="I24" s="335"/>
      <c r="J24" s="335"/>
      <c r="K24" s="218"/>
    </row>
    <row r="25" spans="2:11" ht="15" customHeight="1" x14ac:dyDescent="0.3">
      <c r="B25" s="220"/>
      <c r="C25" s="221"/>
      <c r="D25" s="335" t="s">
        <v>710</v>
      </c>
      <c r="E25" s="335"/>
      <c r="F25" s="335"/>
      <c r="G25" s="335"/>
      <c r="H25" s="335"/>
      <c r="I25" s="335"/>
      <c r="J25" s="335"/>
      <c r="K25" s="218"/>
    </row>
    <row r="26" spans="2:11" ht="15" customHeight="1" x14ac:dyDescent="0.3">
      <c r="B26" s="220"/>
      <c r="C26" s="222"/>
      <c r="D26" s="335" t="s">
        <v>711</v>
      </c>
      <c r="E26" s="335"/>
      <c r="F26" s="335"/>
      <c r="G26" s="335"/>
      <c r="H26" s="335"/>
      <c r="I26" s="335"/>
      <c r="J26" s="335"/>
      <c r="K26" s="218"/>
    </row>
    <row r="27" spans="2:11" ht="12.75" customHeight="1" x14ac:dyDescent="0.3">
      <c r="B27" s="220"/>
      <c r="C27" s="222"/>
      <c r="D27" s="222"/>
      <c r="E27" s="222"/>
      <c r="F27" s="222"/>
      <c r="G27" s="222"/>
      <c r="H27" s="222"/>
      <c r="I27" s="222"/>
      <c r="J27" s="222"/>
      <c r="K27" s="218"/>
    </row>
    <row r="28" spans="2:11" ht="15" customHeight="1" x14ac:dyDescent="0.3">
      <c r="B28" s="220"/>
      <c r="C28" s="222"/>
      <c r="D28" s="335" t="s">
        <v>712</v>
      </c>
      <c r="E28" s="335"/>
      <c r="F28" s="335"/>
      <c r="G28" s="335"/>
      <c r="H28" s="335"/>
      <c r="I28" s="335"/>
      <c r="J28" s="335"/>
      <c r="K28" s="218"/>
    </row>
    <row r="29" spans="2:11" ht="15" customHeight="1" x14ac:dyDescent="0.3">
      <c r="B29" s="220"/>
      <c r="C29" s="222"/>
      <c r="D29" s="335" t="s">
        <v>713</v>
      </c>
      <c r="E29" s="335"/>
      <c r="F29" s="335"/>
      <c r="G29" s="335"/>
      <c r="H29" s="335"/>
      <c r="I29" s="335"/>
      <c r="J29" s="335"/>
      <c r="K29" s="218"/>
    </row>
    <row r="30" spans="2:11" ht="12.75" customHeight="1" x14ac:dyDescent="0.3">
      <c r="B30" s="220"/>
      <c r="C30" s="222"/>
      <c r="D30" s="222"/>
      <c r="E30" s="222"/>
      <c r="F30" s="222"/>
      <c r="G30" s="222"/>
      <c r="H30" s="222"/>
      <c r="I30" s="222"/>
      <c r="J30" s="222"/>
      <c r="K30" s="218"/>
    </row>
    <row r="31" spans="2:11" ht="15" customHeight="1" x14ac:dyDescent="0.3">
      <c r="B31" s="220"/>
      <c r="C31" s="222"/>
      <c r="D31" s="335" t="s">
        <v>714</v>
      </c>
      <c r="E31" s="335"/>
      <c r="F31" s="335"/>
      <c r="G31" s="335"/>
      <c r="H31" s="335"/>
      <c r="I31" s="335"/>
      <c r="J31" s="335"/>
      <c r="K31" s="218"/>
    </row>
    <row r="32" spans="2:11" ht="15" customHeight="1" x14ac:dyDescent="0.3">
      <c r="B32" s="220"/>
      <c r="C32" s="222"/>
      <c r="D32" s="335" t="s">
        <v>715</v>
      </c>
      <c r="E32" s="335"/>
      <c r="F32" s="335"/>
      <c r="G32" s="335"/>
      <c r="H32" s="335"/>
      <c r="I32" s="335"/>
      <c r="J32" s="335"/>
      <c r="K32" s="218"/>
    </row>
    <row r="33" spans="2:11" ht="15" customHeight="1" x14ac:dyDescent="0.3">
      <c r="B33" s="220"/>
      <c r="C33" s="222"/>
      <c r="D33" s="335" t="s">
        <v>716</v>
      </c>
      <c r="E33" s="335"/>
      <c r="F33" s="335"/>
      <c r="G33" s="335"/>
      <c r="H33" s="335"/>
      <c r="I33" s="335"/>
      <c r="J33" s="335"/>
      <c r="K33" s="218"/>
    </row>
    <row r="34" spans="2:11" ht="15" customHeight="1" x14ac:dyDescent="0.3">
      <c r="B34" s="220"/>
      <c r="C34" s="222"/>
      <c r="D34" s="221"/>
      <c r="E34" s="224" t="s">
        <v>117</v>
      </c>
      <c r="F34" s="221"/>
      <c r="G34" s="335" t="s">
        <v>717</v>
      </c>
      <c r="H34" s="335"/>
      <c r="I34" s="335"/>
      <c r="J34" s="335"/>
      <c r="K34" s="218"/>
    </row>
    <row r="35" spans="2:11" ht="30.75" customHeight="1" x14ac:dyDescent="0.3">
      <c r="B35" s="220"/>
      <c r="C35" s="222"/>
      <c r="D35" s="221"/>
      <c r="E35" s="224" t="s">
        <v>718</v>
      </c>
      <c r="F35" s="221"/>
      <c r="G35" s="335" t="s">
        <v>719</v>
      </c>
      <c r="H35" s="335"/>
      <c r="I35" s="335"/>
      <c r="J35" s="335"/>
      <c r="K35" s="218"/>
    </row>
    <row r="36" spans="2:11" ht="15" customHeight="1" x14ac:dyDescent="0.3">
      <c r="B36" s="220"/>
      <c r="C36" s="222"/>
      <c r="D36" s="221"/>
      <c r="E36" s="224" t="s">
        <v>56</v>
      </c>
      <c r="F36" s="221"/>
      <c r="G36" s="335" t="s">
        <v>720</v>
      </c>
      <c r="H36" s="335"/>
      <c r="I36" s="335"/>
      <c r="J36" s="335"/>
      <c r="K36" s="218"/>
    </row>
    <row r="37" spans="2:11" ht="15" customHeight="1" x14ac:dyDescent="0.3">
      <c r="B37" s="220"/>
      <c r="C37" s="222"/>
      <c r="D37" s="221"/>
      <c r="E37" s="224" t="s">
        <v>118</v>
      </c>
      <c r="F37" s="221"/>
      <c r="G37" s="335" t="s">
        <v>721</v>
      </c>
      <c r="H37" s="335"/>
      <c r="I37" s="335"/>
      <c r="J37" s="335"/>
      <c r="K37" s="218"/>
    </row>
    <row r="38" spans="2:11" ht="15" customHeight="1" x14ac:dyDescent="0.3">
      <c r="B38" s="220"/>
      <c r="C38" s="222"/>
      <c r="D38" s="221"/>
      <c r="E38" s="224" t="s">
        <v>119</v>
      </c>
      <c r="F38" s="221"/>
      <c r="G38" s="335" t="s">
        <v>722</v>
      </c>
      <c r="H38" s="335"/>
      <c r="I38" s="335"/>
      <c r="J38" s="335"/>
      <c r="K38" s="218"/>
    </row>
    <row r="39" spans="2:11" ht="15" customHeight="1" x14ac:dyDescent="0.3">
      <c r="B39" s="220"/>
      <c r="C39" s="222"/>
      <c r="D39" s="221"/>
      <c r="E39" s="224" t="s">
        <v>120</v>
      </c>
      <c r="F39" s="221"/>
      <c r="G39" s="335" t="s">
        <v>723</v>
      </c>
      <c r="H39" s="335"/>
      <c r="I39" s="335"/>
      <c r="J39" s="335"/>
      <c r="K39" s="218"/>
    </row>
    <row r="40" spans="2:11" ht="15" customHeight="1" x14ac:dyDescent="0.3">
      <c r="B40" s="220"/>
      <c r="C40" s="222"/>
      <c r="D40" s="221"/>
      <c r="E40" s="224" t="s">
        <v>724</v>
      </c>
      <c r="F40" s="221"/>
      <c r="G40" s="335" t="s">
        <v>725</v>
      </c>
      <c r="H40" s="335"/>
      <c r="I40" s="335"/>
      <c r="J40" s="335"/>
      <c r="K40" s="218"/>
    </row>
    <row r="41" spans="2:11" ht="15" customHeight="1" x14ac:dyDescent="0.3">
      <c r="B41" s="220"/>
      <c r="C41" s="222"/>
      <c r="D41" s="221"/>
      <c r="E41" s="224"/>
      <c r="F41" s="221"/>
      <c r="G41" s="335" t="s">
        <v>726</v>
      </c>
      <c r="H41" s="335"/>
      <c r="I41" s="335"/>
      <c r="J41" s="335"/>
      <c r="K41" s="218"/>
    </row>
    <row r="42" spans="2:11" ht="15" customHeight="1" x14ac:dyDescent="0.3">
      <c r="B42" s="220"/>
      <c r="C42" s="222"/>
      <c r="D42" s="221"/>
      <c r="E42" s="224" t="s">
        <v>727</v>
      </c>
      <c r="F42" s="221"/>
      <c r="G42" s="335" t="s">
        <v>728</v>
      </c>
      <c r="H42" s="335"/>
      <c r="I42" s="335"/>
      <c r="J42" s="335"/>
      <c r="K42" s="218"/>
    </row>
    <row r="43" spans="2:11" ht="15" customHeight="1" x14ac:dyDescent="0.3">
      <c r="B43" s="220"/>
      <c r="C43" s="222"/>
      <c r="D43" s="221"/>
      <c r="E43" s="224" t="s">
        <v>122</v>
      </c>
      <c r="F43" s="221"/>
      <c r="G43" s="335" t="s">
        <v>729</v>
      </c>
      <c r="H43" s="335"/>
      <c r="I43" s="335"/>
      <c r="J43" s="335"/>
      <c r="K43" s="218"/>
    </row>
    <row r="44" spans="2:11" ht="12.75" customHeight="1" x14ac:dyDescent="0.3">
      <c r="B44" s="220"/>
      <c r="C44" s="222"/>
      <c r="D44" s="221"/>
      <c r="E44" s="221"/>
      <c r="F44" s="221"/>
      <c r="G44" s="221"/>
      <c r="H44" s="221"/>
      <c r="I44" s="221"/>
      <c r="J44" s="221"/>
      <c r="K44" s="218"/>
    </row>
    <row r="45" spans="2:11" ht="15" customHeight="1" x14ac:dyDescent="0.3">
      <c r="B45" s="220"/>
      <c r="C45" s="222"/>
      <c r="D45" s="335" t="s">
        <v>730</v>
      </c>
      <c r="E45" s="335"/>
      <c r="F45" s="335"/>
      <c r="G45" s="335"/>
      <c r="H45" s="335"/>
      <c r="I45" s="335"/>
      <c r="J45" s="335"/>
      <c r="K45" s="218"/>
    </row>
    <row r="46" spans="2:11" ht="15" customHeight="1" x14ac:dyDescent="0.3">
      <c r="B46" s="220"/>
      <c r="C46" s="222"/>
      <c r="D46" s="222"/>
      <c r="E46" s="335" t="s">
        <v>731</v>
      </c>
      <c r="F46" s="335"/>
      <c r="G46" s="335"/>
      <c r="H46" s="335"/>
      <c r="I46" s="335"/>
      <c r="J46" s="335"/>
      <c r="K46" s="218"/>
    </row>
    <row r="47" spans="2:11" ht="15" customHeight="1" x14ac:dyDescent="0.3">
      <c r="B47" s="220"/>
      <c r="C47" s="222"/>
      <c r="D47" s="222"/>
      <c r="E47" s="335" t="s">
        <v>732</v>
      </c>
      <c r="F47" s="335"/>
      <c r="G47" s="335"/>
      <c r="H47" s="335"/>
      <c r="I47" s="335"/>
      <c r="J47" s="335"/>
      <c r="K47" s="218"/>
    </row>
    <row r="48" spans="2:11" ht="15" customHeight="1" x14ac:dyDescent="0.3">
      <c r="B48" s="220"/>
      <c r="C48" s="222"/>
      <c r="D48" s="222"/>
      <c r="E48" s="335" t="s">
        <v>733</v>
      </c>
      <c r="F48" s="335"/>
      <c r="G48" s="335"/>
      <c r="H48" s="335"/>
      <c r="I48" s="335"/>
      <c r="J48" s="335"/>
      <c r="K48" s="218"/>
    </row>
    <row r="49" spans="2:11" ht="15" customHeight="1" x14ac:dyDescent="0.3">
      <c r="B49" s="220"/>
      <c r="C49" s="222"/>
      <c r="D49" s="335" t="s">
        <v>734</v>
      </c>
      <c r="E49" s="335"/>
      <c r="F49" s="335"/>
      <c r="G49" s="335"/>
      <c r="H49" s="335"/>
      <c r="I49" s="335"/>
      <c r="J49" s="335"/>
      <c r="K49" s="218"/>
    </row>
    <row r="50" spans="2:11" ht="25.5" customHeight="1" x14ac:dyDescent="0.3">
      <c r="B50" s="217"/>
      <c r="C50" s="338" t="s">
        <v>735</v>
      </c>
      <c r="D50" s="338"/>
      <c r="E50" s="338"/>
      <c r="F50" s="338"/>
      <c r="G50" s="338"/>
      <c r="H50" s="338"/>
      <c r="I50" s="338"/>
      <c r="J50" s="338"/>
      <c r="K50" s="218"/>
    </row>
    <row r="51" spans="2:11" ht="5.25" customHeight="1" x14ac:dyDescent="0.3">
      <c r="B51" s="217"/>
      <c r="C51" s="219"/>
      <c r="D51" s="219"/>
      <c r="E51" s="219"/>
      <c r="F51" s="219"/>
      <c r="G51" s="219"/>
      <c r="H51" s="219"/>
      <c r="I51" s="219"/>
      <c r="J51" s="219"/>
      <c r="K51" s="218"/>
    </row>
    <row r="52" spans="2:11" ht="15" customHeight="1" x14ac:dyDescent="0.3">
      <c r="B52" s="217"/>
      <c r="C52" s="335" t="s">
        <v>736</v>
      </c>
      <c r="D52" s="335"/>
      <c r="E52" s="335"/>
      <c r="F52" s="335"/>
      <c r="G52" s="335"/>
      <c r="H52" s="335"/>
      <c r="I52" s="335"/>
      <c r="J52" s="335"/>
      <c r="K52" s="218"/>
    </row>
    <row r="53" spans="2:11" ht="15" customHeight="1" x14ac:dyDescent="0.3">
      <c r="B53" s="217"/>
      <c r="C53" s="335" t="s">
        <v>737</v>
      </c>
      <c r="D53" s="335"/>
      <c r="E53" s="335"/>
      <c r="F53" s="335"/>
      <c r="G53" s="335"/>
      <c r="H53" s="335"/>
      <c r="I53" s="335"/>
      <c r="J53" s="335"/>
      <c r="K53" s="218"/>
    </row>
    <row r="54" spans="2:11" ht="12.75" customHeight="1" x14ac:dyDescent="0.3">
      <c r="B54" s="217"/>
      <c r="C54" s="221"/>
      <c r="D54" s="221"/>
      <c r="E54" s="221"/>
      <c r="F54" s="221"/>
      <c r="G54" s="221"/>
      <c r="H54" s="221"/>
      <c r="I54" s="221"/>
      <c r="J54" s="221"/>
      <c r="K54" s="218"/>
    </row>
    <row r="55" spans="2:11" ht="15" customHeight="1" x14ac:dyDescent="0.3">
      <c r="B55" s="217"/>
      <c r="C55" s="335" t="s">
        <v>738</v>
      </c>
      <c r="D55" s="335"/>
      <c r="E55" s="335"/>
      <c r="F55" s="335"/>
      <c r="G55" s="335"/>
      <c r="H55" s="335"/>
      <c r="I55" s="335"/>
      <c r="J55" s="335"/>
      <c r="K55" s="218"/>
    </row>
    <row r="56" spans="2:11" ht="15" customHeight="1" x14ac:dyDescent="0.3">
      <c r="B56" s="217"/>
      <c r="C56" s="222"/>
      <c r="D56" s="335" t="s">
        <v>739</v>
      </c>
      <c r="E56" s="335"/>
      <c r="F56" s="335"/>
      <c r="G56" s="335"/>
      <c r="H56" s="335"/>
      <c r="I56" s="335"/>
      <c r="J56" s="335"/>
      <c r="K56" s="218"/>
    </row>
    <row r="57" spans="2:11" ht="15" customHeight="1" x14ac:dyDescent="0.3">
      <c r="B57" s="217"/>
      <c r="C57" s="222"/>
      <c r="D57" s="335" t="s">
        <v>740</v>
      </c>
      <c r="E57" s="335"/>
      <c r="F57" s="335"/>
      <c r="G57" s="335"/>
      <c r="H57" s="335"/>
      <c r="I57" s="335"/>
      <c r="J57" s="335"/>
      <c r="K57" s="218"/>
    </row>
    <row r="58" spans="2:11" ht="15" customHeight="1" x14ac:dyDescent="0.3">
      <c r="B58" s="217"/>
      <c r="C58" s="222"/>
      <c r="D58" s="335" t="s">
        <v>741</v>
      </c>
      <c r="E58" s="335"/>
      <c r="F58" s="335"/>
      <c r="G58" s="335"/>
      <c r="H58" s="335"/>
      <c r="I58" s="335"/>
      <c r="J58" s="335"/>
      <c r="K58" s="218"/>
    </row>
    <row r="59" spans="2:11" ht="15" customHeight="1" x14ac:dyDescent="0.3">
      <c r="B59" s="217"/>
      <c r="C59" s="222"/>
      <c r="D59" s="335" t="s">
        <v>742</v>
      </c>
      <c r="E59" s="335"/>
      <c r="F59" s="335"/>
      <c r="G59" s="335"/>
      <c r="H59" s="335"/>
      <c r="I59" s="335"/>
      <c r="J59" s="335"/>
      <c r="K59" s="218"/>
    </row>
    <row r="60" spans="2:11" ht="15" customHeight="1" x14ac:dyDescent="0.3">
      <c r="B60" s="217"/>
      <c r="C60" s="222"/>
      <c r="D60" s="337" t="s">
        <v>743</v>
      </c>
      <c r="E60" s="337"/>
      <c r="F60" s="337"/>
      <c r="G60" s="337"/>
      <c r="H60" s="337"/>
      <c r="I60" s="337"/>
      <c r="J60" s="337"/>
      <c r="K60" s="218"/>
    </row>
    <row r="61" spans="2:11" ht="15" customHeight="1" x14ac:dyDescent="0.3">
      <c r="B61" s="217"/>
      <c r="C61" s="222"/>
      <c r="D61" s="335" t="s">
        <v>744</v>
      </c>
      <c r="E61" s="335"/>
      <c r="F61" s="335"/>
      <c r="G61" s="335"/>
      <c r="H61" s="335"/>
      <c r="I61" s="335"/>
      <c r="J61" s="335"/>
      <c r="K61" s="218"/>
    </row>
    <row r="62" spans="2:11" ht="12.75" customHeight="1" x14ac:dyDescent="0.3">
      <c r="B62" s="217"/>
      <c r="C62" s="222"/>
      <c r="D62" s="222"/>
      <c r="E62" s="225"/>
      <c r="F62" s="222"/>
      <c r="G62" s="222"/>
      <c r="H62" s="222"/>
      <c r="I62" s="222"/>
      <c r="J62" s="222"/>
      <c r="K62" s="218"/>
    </row>
    <row r="63" spans="2:11" ht="15" customHeight="1" x14ac:dyDescent="0.3">
      <c r="B63" s="217"/>
      <c r="C63" s="222"/>
      <c r="D63" s="335" t="s">
        <v>745</v>
      </c>
      <c r="E63" s="335"/>
      <c r="F63" s="335"/>
      <c r="G63" s="335"/>
      <c r="H63" s="335"/>
      <c r="I63" s="335"/>
      <c r="J63" s="335"/>
      <c r="K63" s="218"/>
    </row>
    <row r="64" spans="2:11" ht="15" customHeight="1" x14ac:dyDescent="0.3">
      <c r="B64" s="217"/>
      <c r="C64" s="222"/>
      <c r="D64" s="337" t="s">
        <v>746</v>
      </c>
      <c r="E64" s="337"/>
      <c r="F64" s="337"/>
      <c r="G64" s="337"/>
      <c r="H64" s="337"/>
      <c r="I64" s="337"/>
      <c r="J64" s="337"/>
      <c r="K64" s="218"/>
    </row>
    <row r="65" spans="2:11" ht="15" customHeight="1" x14ac:dyDescent="0.3">
      <c r="B65" s="217"/>
      <c r="C65" s="222"/>
      <c r="D65" s="335" t="s">
        <v>747</v>
      </c>
      <c r="E65" s="335"/>
      <c r="F65" s="335"/>
      <c r="G65" s="335"/>
      <c r="H65" s="335"/>
      <c r="I65" s="335"/>
      <c r="J65" s="335"/>
      <c r="K65" s="218"/>
    </row>
    <row r="66" spans="2:11" ht="15" customHeight="1" x14ac:dyDescent="0.3">
      <c r="B66" s="217"/>
      <c r="C66" s="222"/>
      <c r="D66" s="335" t="s">
        <v>748</v>
      </c>
      <c r="E66" s="335"/>
      <c r="F66" s="335"/>
      <c r="G66" s="335"/>
      <c r="H66" s="335"/>
      <c r="I66" s="335"/>
      <c r="J66" s="335"/>
      <c r="K66" s="218"/>
    </row>
    <row r="67" spans="2:11" ht="15" customHeight="1" x14ac:dyDescent="0.3">
      <c r="B67" s="217"/>
      <c r="C67" s="222"/>
      <c r="D67" s="335" t="s">
        <v>749</v>
      </c>
      <c r="E67" s="335"/>
      <c r="F67" s="335"/>
      <c r="G67" s="335"/>
      <c r="H67" s="335"/>
      <c r="I67" s="335"/>
      <c r="J67" s="335"/>
      <c r="K67" s="218"/>
    </row>
    <row r="68" spans="2:11" ht="15" customHeight="1" x14ac:dyDescent="0.3">
      <c r="B68" s="217"/>
      <c r="C68" s="222"/>
      <c r="D68" s="335" t="s">
        <v>750</v>
      </c>
      <c r="E68" s="335"/>
      <c r="F68" s="335"/>
      <c r="G68" s="335"/>
      <c r="H68" s="335"/>
      <c r="I68" s="335"/>
      <c r="J68" s="335"/>
      <c r="K68" s="218"/>
    </row>
    <row r="69" spans="2:11" ht="12.75" customHeight="1" x14ac:dyDescent="0.3">
      <c r="B69" s="226"/>
      <c r="C69" s="227"/>
      <c r="D69" s="227"/>
      <c r="E69" s="227"/>
      <c r="F69" s="227"/>
      <c r="G69" s="227"/>
      <c r="H69" s="227"/>
      <c r="I69" s="227"/>
      <c r="J69" s="227"/>
      <c r="K69" s="228"/>
    </row>
    <row r="70" spans="2:11" ht="18.75" customHeight="1" x14ac:dyDescent="0.3">
      <c r="B70" s="229"/>
      <c r="C70" s="229"/>
      <c r="D70" s="229"/>
      <c r="E70" s="229"/>
      <c r="F70" s="229"/>
      <c r="G70" s="229"/>
      <c r="H70" s="229"/>
      <c r="I70" s="229"/>
      <c r="J70" s="229"/>
      <c r="K70" s="230"/>
    </row>
    <row r="71" spans="2:11" ht="18.75" customHeight="1" x14ac:dyDescent="0.3">
      <c r="B71" s="230"/>
      <c r="C71" s="230"/>
      <c r="D71" s="230"/>
      <c r="E71" s="230"/>
      <c r="F71" s="230"/>
      <c r="G71" s="230"/>
      <c r="H71" s="230"/>
      <c r="I71" s="230"/>
      <c r="J71" s="230"/>
      <c r="K71" s="230"/>
    </row>
    <row r="72" spans="2:11" ht="7.5" customHeight="1" x14ac:dyDescent="0.3">
      <c r="B72" s="231"/>
      <c r="C72" s="232"/>
      <c r="D72" s="232"/>
      <c r="E72" s="232"/>
      <c r="F72" s="232"/>
      <c r="G72" s="232"/>
      <c r="H72" s="232"/>
      <c r="I72" s="232"/>
      <c r="J72" s="232"/>
      <c r="K72" s="233"/>
    </row>
    <row r="73" spans="2:11" ht="45" customHeight="1" x14ac:dyDescent="0.3">
      <c r="B73" s="234"/>
      <c r="C73" s="336" t="s">
        <v>686</v>
      </c>
      <c r="D73" s="336"/>
      <c r="E73" s="336"/>
      <c r="F73" s="336"/>
      <c r="G73" s="336"/>
      <c r="H73" s="336"/>
      <c r="I73" s="336"/>
      <c r="J73" s="336"/>
      <c r="K73" s="235"/>
    </row>
    <row r="74" spans="2:11" ht="17.25" customHeight="1" x14ac:dyDescent="0.3">
      <c r="B74" s="234"/>
      <c r="C74" s="236" t="s">
        <v>751</v>
      </c>
      <c r="D74" s="236"/>
      <c r="E74" s="236"/>
      <c r="F74" s="236" t="s">
        <v>752</v>
      </c>
      <c r="G74" s="237"/>
      <c r="H74" s="236" t="s">
        <v>118</v>
      </c>
      <c r="I74" s="236" t="s">
        <v>60</v>
      </c>
      <c r="J74" s="236" t="s">
        <v>753</v>
      </c>
      <c r="K74" s="235"/>
    </row>
    <row r="75" spans="2:11" ht="17.25" customHeight="1" x14ac:dyDescent="0.3">
      <c r="B75" s="234"/>
      <c r="C75" s="238" t="s">
        <v>754</v>
      </c>
      <c r="D75" s="238"/>
      <c r="E75" s="238"/>
      <c r="F75" s="239" t="s">
        <v>755</v>
      </c>
      <c r="G75" s="240"/>
      <c r="H75" s="238"/>
      <c r="I75" s="238"/>
      <c r="J75" s="238" t="s">
        <v>756</v>
      </c>
      <c r="K75" s="235"/>
    </row>
    <row r="76" spans="2:11" ht="5.25" customHeight="1" x14ac:dyDescent="0.3">
      <c r="B76" s="234"/>
      <c r="C76" s="241"/>
      <c r="D76" s="241"/>
      <c r="E76" s="241"/>
      <c r="F76" s="241"/>
      <c r="G76" s="242"/>
      <c r="H76" s="241"/>
      <c r="I76" s="241"/>
      <c r="J76" s="241"/>
      <c r="K76" s="235"/>
    </row>
    <row r="77" spans="2:11" ht="15" customHeight="1" x14ac:dyDescent="0.3">
      <c r="B77" s="234"/>
      <c r="C77" s="224" t="s">
        <v>56</v>
      </c>
      <c r="D77" s="241"/>
      <c r="E77" s="241"/>
      <c r="F77" s="243" t="s">
        <v>757</v>
      </c>
      <c r="G77" s="242"/>
      <c r="H77" s="224" t="s">
        <v>758</v>
      </c>
      <c r="I77" s="224" t="s">
        <v>759</v>
      </c>
      <c r="J77" s="224">
        <v>20</v>
      </c>
      <c r="K77" s="235"/>
    </row>
    <row r="78" spans="2:11" ht="15" customHeight="1" x14ac:dyDescent="0.3">
      <c r="B78" s="234"/>
      <c r="C78" s="224" t="s">
        <v>760</v>
      </c>
      <c r="D78" s="224"/>
      <c r="E78" s="224"/>
      <c r="F78" s="243" t="s">
        <v>757</v>
      </c>
      <c r="G78" s="242"/>
      <c r="H78" s="224" t="s">
        <v>761</v>
      </c>
      <c r="I78" s="224" t="s">
        <v>759</v>
      </c>
      <c r="J78" s="224">
        <v>120</v>
      </c>
      <c r="K78" s="235"/>
    </row>
    <row r="79" spans="2:11" ht="15" customHeight="1" x14ac:dyDescent="0.3">
      <c r="B79" s="244"/>
      <c r="C79" s="224" t="s">
        <v>762</v>
      </c>
      <c r="D79" s="224"/>
      <c r="E79" s="224"/>
      <c r="F79" s="243" t="s">
        <v>763</v>
      </c>
      <c r="G79" s="242"/>
      <c r="H79" s="224" t="s">
        <v>764</v>
      </c>
      <c r="I79" s="224" t="s">
        <v>759</v>
      </c>
      <c r="J79" s="224">
        <v>50</v>
      </c>
      <c r="K79" s="235"/>
    </row>
    <row r="80" spans="2:11" ht="15" customHeight="1" x14ac:dyDescent="0.3">
      <c r="B80" s="244"/>
      <c r="C80" s="224" t="s">
        <v>765</v>
      </c>
      <c r="D80" s="224"/>
      <c r="E80" s="224"/>
      <c r="F80" s="243" t="s">
        <v>757</v>
      </c>
      <c r="G80" s="242"/>
      <c r="H80" s="224" t="s">
        <v>766</v>
      </c>
      <c r="I80" s="224" t="s">
        <v>767</v>
      </c>
      <c r="J80" s="224"/>
      <c r="K80" s="235"/>
    </row>
    <row r="81" spans="2:11" ht="15" customHeight="1" x14ac:dyDescent="0.3">
      <c r="B81" s="244"/>
      <c r="C81" s="245" t="s">
        <v>768</v>
      </c>
      <c r="D81" s="245"/>
      <c r="E81" s="245"/>
      <c r="F81" s="246" t="s">
        <v>763</v>
      </c>
      <c r="G81" s="245"/>
      <c r="H81" s="245" t="s">
        <v>769</v>
      </c>
      <c r="I81" s="245" t="s">
        <v>759</v>
      </c>
      <c r="J81" s="245">
        <v>15</v>
      </c>
      <c r="K81" s="235"/>
    </row>
    <row r="82" spans="2:11" ht="15" customHeight="1" x14ac:dyDescent="0.3">
      <c r="B82" s="244"/>
      <c r="C82" s="245" t="s">
        <v>770</v>
      </c>
      <c r="D82" s="245"/>
      <c r="E82" s="245"/>
      <c r="F82" s="246" t="s">
        <v>763</v>
      </c>
      <c r="G82" s="245"/>
      <c r="H82" s="245" t="s">
        <v>771</v>
      </c>
      <c r="I82" s="245" t="s">
        <v>759</v>
      </c>
      <c r="J82" s="245">
        <v>15</v>
      </c>
      <c r="K82" s="235"/>
    </row>
    <row r="83" spans="2:11" ht="15" customHeight="1" x14ac:dyDescent="0.3">
      <c r="B83" s="244"/>
      <c r="C83" s="245" t="s">
        <v>772</v>
      </c>
      <c r="D83" s="245"/>
      <c r="E83" s="245"/>
      <c r="F83" s="246" t="s">
        <v>763</v>
      </c>
      <c r="G83" s="245"/>
      <c r="H83" s="245" t="s">
        <v>773</v>
      </c>
      <c r="I83" s="245" t="s">
        <v>759</v>
      </c>
      <c r="J83" s="245">
        <v>20</v>
      </c>
      <c r="K83" s="235"/>
    </row>
    <row r="84" spans="2:11" ht="15" customHeight="1" x14ac:dyDescent="0.3">
      <c r="B84" s="244"/>
      <c r="C84" s="245" t="s">
        <v>774</v>
      </c>
      <c r="D84" s="245"/>
      <c r="E84" s="245"/>
      <c r="F84" s="246" t="s">
        <v>763</v>
      </c>
      <c r="G84" s="245"/>
      <c r="H84" s="245" t="s">
        <v>775</v>
      </c>
      <c r="I84" s="245" t="s">
        <v>759</v>
      </c>
      <c r="J84" s="245">
        <v>20</v>
      </c>
      <c r="K84" s="235"/>
    </row>
    <row r="85" spans="2:11" ht="15" customHeight="1" x14ac:dyDescent="0.3">
      <c r="B85" s="244"/>
      <c r="C85" s="224" t="s">
        <v>776</v>
      </c>
      <c r="D85" s="224"/>
      <c r="E85" s="224"/>
      <c r="F85" s="243" t="s">
        <v>763</v>
      </c>
      <c r="G85" s="242"/>
      <c r="H85" s="224" t="s">
        <v>777</v>
      </c>
      <c r="I85" s="224" t="s">
        <v>759</v>
      </c>
      <c r="J85" s="224">
        <v>50</v>
      </c>
      <c r="K85" s="235"/>
    </row>
    <row r="86" spans="2:11" ht="15" customHeight="1" x14ac:dyDescent="0.3">
      <c r="B86" s="244"/>
      <c r="C86" s="224" t="s">
        <v>778</v>
      </c>
      <c r="D86" s="224"/>
      <c r="E86" s="224"/>
      <c r="F86" s="243" t="s">
        <v>763</v>
      </c>
      <c r="G86" s="242"/>
      <c r="H86" s="224" t="s">
        <v>779</v>
      </c>
      <c r="I86" s="224" t="s">
        <v>759</v>
      </c>
      <c r="J86" s="224">
        <v>20</v>
      </c>
      <c r="K86" s="235"/>
    </row>
    <row r="87" spans="2:11" ht="15" customHeight="1" x14ac:dyDescent="0.3">
      <c r="B87" s="244"/>
      <c r="C87" s="224" t="s">
        <v>780</v>
      </c>
      <c r="D87" s="224"/>
      <c r="E87" s="224"/>
      <c r="F87" s="243" t="s">
        <v>763</v>
      </c>
      <c r="G87" s="242"/>
      <c r="H87" s="224" t="s">
        <v>781</v>
      </c>
      <c r="I87" s="224" t="s">
        <v>759</v>
      </c>
      <c r="J87" s="224">
        <v>20</v>
      </c>
      <c r="K87" s="235"/>
    </row>
    <row r="88" spans="2:11" ht="15" customHeight="1" x14ac:dyDescent="0.3">
      <c r="B88" s="244"/>
      <c r="C88" s="224" t="s">
        <v>782</v>
      </c>
      <c r="D88" s="224"/>
      <c r="E88" s="224"/>
      <c r="F88" s="243" t="s">
        <v>763</v>
      </c>
      <c r="G88" s="242"/>
      <c r="H88" s="224" t="s">
        <v>783</v>
      </c>
      <c r="I88" s="224" t="s">
        <v>759</v>
      </c>
      <c r="J88" s="224">
        <v>50</v>
      </c>
      <c r="K88" s="235"/>
    </row>
    <row r="89" spans="2:11" ht="15" customHeight="1" x14ac:dyDescent="0.3">
      <c r="B89" s="244"/>
      <c r="C89" s="224" t="s">
        <v>784</v>
      </c>
      <c r="D89" s="224"/>
      <c r="E89" s="224"/>
      <c r="F89" s="243" t="s">
        <v>763</v>
      </c>
      <c r="G89" s="242"/>
      <c r="H89" s="224" t="s">
        <v>784</v>
      </c>
      <c r="I89" s="224" t="s">
        <v>759</v>
      </c>
      <c r="J89" s="224">
        <v>50</v>
      </c>
      <c r="K89" s="235"/>
    </row>
    <row r="90" spans="2:11" ht="15" customHeight="1" x14ac:dyDescent="0.3">
      <c r="B90" s="244"/>
      <c r="C90" s="224" t="s">
        <v>123</v>
      </c>
      <c r="D90" s="224"/>
      <c r="E90" s="224"/>
      <c r="F90" s="243" t="s">
        <v>763</v>
      </c>
      <c r="G90" s="242"/>
      <c r="H90" s="224" t="s">
        <v>785</v>
      </c>
      <c r="I90" s="224" t="s">
        <v>759</v>
      </c>
      <c r="J90" s="224">
        <v>255</v>
      </c>
      <c r="K90" s="235"/>
    </row>
    <row r="91" spans="2:11" ht="15" customHeight="1" x14ac:dyDescent="0.3">
      <c r="B91" s="244"/>
      <c r="C91" s="224" t="s">
        <v>786</v>
      </c>
      <c r="D91" s="224"/>
      <c r="E91" s="224"/>
      <c r="F91" s="243" t="s">
        <v>757</v>
      </c>
      <c r="G91" s="242"/>
      <c r="H91" s="224" t="s">
        <v>787</v>
      </c>
      <c r="I91" s="224" t="s">
        <v>788</v>
      </c>
      <c r="J91" s="224"/>
      <c r="K91" s="235"/>
    </row>
    <row r="92" spans="2:11" ht="15" customHeight="1" x14ac:dyDescent="0.3">
      <c r="B92" s="244"/>
      <c r="C92" s="224" t="s">
        <v>789</v>
      </c>
      <c r="D92" s="224"/>
      <c r="E92" s="224"/>
      <c r="F92" s="243" t="s">
        <v>757</v>
      </c>
      <c r="G92" s="242"/>
      <c r="H92" s="224" t="s">
        <v>790</v>
      </c>
      <c r="I92" s="224" t="s">
        <v>791</v>
      </c>
      <c r="J92" s="224"/>
      <c r="K92" s="235"/>
    </row>
    <row r="93" spans="2:11" ht="15" customHeight="1" x14ac:dyDescent="0.3">
      <c r="B93" s="244"/>
      <c r="C93" s="224" t="s">
        <v>792</v>
      </c>
      <c r="D93" s="224"/>
      <c r="E93" s="224"/>
      <c r="F93" s="243" t="s">
        <v>757</v>
      </c>
      <c r="G93" s="242"/>
      <c r="H93" s="224" t="s">
        <v>792</v>
      </c>
      <c r="I93" s="224" t="s">
        <v>791</v>
      </c>
      <c r="J93" s="224"/>
      <c r="K93" s="235"/>
    </row>
    <row r="94" spans="2:11" ht="15" customHeight="1" x14ac:dyDescent="0.3">
      <c r="B94" s="244"/>
      <c r="C94" s="224" t="s">
        <v>41</v>
      </c>
      <c r="D94" s="224"/>
      <c r="E94" s="224"/>
      <c r="F94" s="243" t="s">
        <v>757</v>
      </c>
      <c r="G94" s="242"/>
      <c r="H94" s="224" t="s">
        <v>793</v>
      </c>
      <c r="I94" s="224" t="s">
        <v>791</v>
      </c>
      <c r="J94" s="224"/>
      <c r="K94" s="235"/>
    </row>
    <row r="95" spans="2:11" ht="15" customHeight="1" x14ac:dyDescent="0.3">
      <c r="B95" s="244"/>
      <c r="C95" s="224" t="s">
        <v>51</v>
      </c>
      <c r="D95" s="224"/>
      <c r="E95" s="224"/>
      <c r="F95" s="243" t="s">
        <v>757</v>
      </c>
      <c r="G95" s="242"/>
      <c r="H95" s="224" t="s">
        <v>794</v>
      </c>
      <c r="I95" s="224" t="s">
        <v>791</v>
      </c>
      <c r="J95" s="224"/>
      <c r="K95" s="235"/>
    </row>
    <row r="96" spans="2:11" ht="15" customHeight="1" x14ac:dyDescent="0.3">
      <c r="B96" s="247"/>
      <c r="C96" s="248"/>
      <c r="D96" s="248"/>
      <c r="E96" s="248"/>
      <c r="F96" s="248"/>
      <c r="G96" s="248"/>
      <c r="H96" s="248"/>
      <c r="I96" s="248"/>
      <c r="J96" s="248"/>
      <c r="K96" s="249"/>
    </row>
    <row r="97" spans="2:11" ht="18.75" customHeight="1" x14ac:dyDescent="0.3">
      <c r="B97" s="250"/>
      <c r="C97" s="251"/>
      <c r="D97" s="251"/>
      <c r="E97" s="251"/>
      <c r="F97" s="251"/>
      <c r="G97" s="251"/>
      <c r="H97" s="251"/>
      <c r="I97" s="251"/>
      <c r="J97" s="251"/>
      <c r="K97" s="250"/>
    </row>
    <row r="98" spans="2:11" ht="18.75" customHeight="1" x14ac:dyDescent="0.3">
      <c r="B98" s="230"/>
      <c r="C98" s="230"/>
      <c r="D98" s="230"/>
      <c r="E98" s="230"/>
      <c r="F98" s="230"/>
      <c r="G98" s="230"/>
      <c r="H98" s="230"/>
      <c r="I98" s="230"/>
      <c r="J98" s="230"/>
      <c r="K98" s="230"/>
    </row>
    <row r="99" spans="2:11" ht="7.5" customHeight="1" x14ac:dyDescent="0.3">
      <c r="B99" s="231"/>
      <c r="C99" s="232"/>
      <c r="D99" s="232"/>
      <c r="E99" s="232"/>
      <c r="F99" s="232"/>
      <c r="G99" s="232"/>
      <c r="H99" s="232"/>
      <c r="I99" s="232"/>
      <c r="J99" s="232"/>
      <c r="K99" s="233"/>
    </row>
    <row r="100" spans="2:11" ht="45" customHeight="1" x14ac:dyDescent="0.3">
      <c r="B100" s="234"/>
      <c r="C100" s="336" t="s">
        <v>795</v>
      </c>
      <c r="D100" s="336"/>
      <c r="E100" s="336"/>
      <c r="F100" s="336"/>
      <c r="G100" s="336"/>
      <c r="H100" s="336"/>
      <c r="I100" s="336"/>
      <c r="J100" s="336"/>
      <c r="K100" s="235"/>
    </row>
    <row r="101" spans="2:11" ht="17.25" customHeight="1" x14ac:dyDescent="0.3">
      <c r="B101" s="234"/>
      <c r="C101" s="236" t="s">
        <v>751</v>
      </c>
      <c r="D101" s="236"/>
      <c r="E101" s="236"/>
      <c r="F101" s="236" t="s">
        <v>752</v>
      </c>
      <c r="G101" s="237"/>
      <c r="H101" s="236" t="s">
        <v>118</v>
      </c>
      <c r="I101" s="236" t="s">
        <v>60</v>
      </c>
      <c r="J101" s="236" t="s">
        <v>753</v>
      </c>
      <c r="K101" s="235"/>
    </row>
    <row r="102" spans="2:11" ht="17.25" customHeight="1" x14ac:dyDescent="0.3">
      <c r="B102" s="234"/>
      <c r="C102" s="238" t="s">
        <v>754</v>
      </c>
      <c r="D102" s="238"/>
      <c r="E102" s="238"/>
      <c r="F102" s="239" t="s">
        <v>755</v>
      </c>
      <c r="G102" s="240"/>
      <c r="H102" s="238"/>
      <c r="I102" s="238"/>
      <c r="J102" s="238" t="s">
        <v>756</v>
      </c>
      <c r="K102" s="235"/>
    </row>
    <row r="103" spans="2:11" ht="5.25" customHeight="1" x14ac:dyDescent="0.3">
      <c r="B103" s="234"/>
      <c r="C103" s="236"/>
      <c r="D103" s="236"/>
      <c r="E103" s="236"/>
      <c r="F103" s="236"/>
      <c r="G103" s="252"/>
      <c r="H103" s="236"/>
      <c r="I103" s="236"/>
      <c r="J103" s="236"/>
      <c r="K103" s="235"/>
    </row>
    <row r="104" spans="2:11" ht="15" customHeight="1" x14ac:dyDescent="0.3">
      <c r="B104" s="234"/>
      <c r="C104" s="224" t="s">
        <v>56</v>
      </c>
      <c r="D104" s="241"/>
      <c r="E104" s="241"/>
      <c r="F104" s="243" t="s">
        <v>757</v>
      </c>
      <c r="G104" s="252"/>
      <c r="H104" s="224" t="s">
        <v>796</v>
      </c>
      <c r="I104" s="224" t="s">
        <v>759</v>
      </c>
      <c r="J104" s="224">
        <v>20</v>
      </c>
      <c r="K104" s="235"/>
    </row>
    <row r="105" spans="2:11" ht="15" customHeight="1" x14ac:dyDescent="0.3">
      <c r="B105" s="234"/>
      <c r="C105" s="224" t="s">
        <v>760</v>
      </c>
      <c r="D105" s="224"/>
      <c r="E105" s="224"/>
      <c r="F105" s="243" t="s">
        <v>757</v>
      </c>
      <c r="G105" s="224"/>
      <c r="H105" s="224" t="s">
        <v>796</v>
      </c>
      <c r="I105" s="224" t="s">
        <v>759</v>
      </c>
      <c r="J105" s="224">
        <v>120</v>
      </c>
      <c r="K105" s="235"/>
    </row>
    <row r="106" spans="2:11" ht="15" customHeight="1" x14ac:dyDescent="0.3">
      <c r="B106" s="244"/>
      <c r="C106" s="224" t="s">
        <v>762</v>
      </c>
      <c r="D106" s="224"/>
      <c r="E106" s="224"/>
      <c r="F106" s="243" t="s">
        <v>763</v>
      </c>
      <c r="G106" s="224"/>
      <c r="H106" s="224" t="s">
        <v>796</v>
      </c>
      <c r="I106" s="224" t="s">
        <v>759</v>
      </c>
      <c r="J106" s="224">
        <v>50</v>
      </c>
      <c r="K106" s="235"/>
    </row>
    <row r="107" spans="2:11" ht="15" customHeight="1" x14ac:dyDescent="0.3">
      <c r="B107" s="244"/>
      <c r="C107" s="224" t="s">
        <v>765</v>
      </c>
      <c r="D107" s="224"/>
      <c r="E107" s="224"/>
      <c r="F107" s="243" t="s">
        <v>757</v>
      </c>
      <c r="G107" s="224"/>
      <c r="H107" s="224" t="s">
        <v>796</v>
      </c>
      <c r="I107" s="224" t="s">
        <v>767</v>
      </c>
      <c r="J107" s="224"/>
      <c r="K107" s="235"/>
    </row>
    <row r="108" spans="2:11" ht="15" customHeight="1" x14ac:dyDescent="0.3">
      <c r="B108" s="244"/>
      <c r="C108" s="224" t="s">
        <v>776</v>
      </c>
      <c r="D108" s="224"/>
      <c r="E108" s="224"/>
      <c r="F108" s="243" t="s">
        <v>763</v>
      </c>
      <c r="G108" s="224"/>
      <c r="H108" s="224" t="s">
        <v>796</v>
      </c>
      <c r="I108" s="224" t="s">
        <v>759</v>
      </c>
      <c r="J108" s="224">
        <v>50</v>
      </c>
      <c r="K108" s="235"/>
    </row>
    <row r="109" spans="2:11" ht="15" customHeight="1" x14ac:dyDescent="0.3">
      <c r="B109" s="244"/>
      <c r="C109" s="224" t="s">
        <v>784</v>
      </c>
      <c r="D109" s="224"/>
      <c r="E109" s="224"/>
      <c r="F109" s="243" t="s">
        <v>763</v>
      </c>
      <c r="G109" s="224"/>
      <c r="H109" s="224" t="s">
        <v>796</v>
      </c>
      <c r="I109" s="224" t="s">
        <v>759</v>
      </c>
      <c r="J109" s="224">
        <v>50</v>
      </c>
      <c r="K109" s="235"/>
    </row>
    <row r="110" spans="2:11" ht="15" customHeight="1" x14ac:dyDescent="0.3">
      <c r="B110" s="244"/>
      <c r="C110" s="224" t="s">
        <v>782</v>
      </c>
      <c r="D110" s="224"/>
      <c r="E110" s="224"/>
      <c r="F110" s="243" t="s">
        <v>763</v>
      </c>
      <c r="G110" s="224"/>
      <c r="H110" s="224" t="s">
        <v>796</v>
      </c>
      <c r="I110" s="224" t="s">
        <v>759</v>
      </c>
      <c r="J110" s="224">
        <v>50</v>
      </c>
      <c r="K110" s="235"/>
    </row>
    <row r="111" spans="2:11" ht="15" customHeight="1" x14ac:dyDescent="0.3">
      <c r="B111" s="244"/>
      <c r="C111" s="224" t="s">
        <v>56</v>
      </c>
      <c r="D111" s="224"/>
      <c r="E111" s="224"/>
      <c r="F111" s="243" t="s">
        <v>757</v>
      </c>
      <c r="G111" s="224"/>
      <c r="H111" s="224" t="s">
        <v>797</v>
      </c>
      <c r="I111" s="224" t="s">
        <v>759</v>
      </c>
      <c r="J111" s="224">
        <v>20</v>
      </c>
      <c r="K111" s="235"/>
    </row>
    <row r="112" spans="2:11" ht="15" customHeight="1" x14ac:dyDescent="0.3">
      <c r="B112" s="244"/>
      <c r="C112" s="224" t="s">
        <v>798</v>
      </c>
      <c r="D112" s="224"/>
      <c r="E112" s="224"/>
      <c r="F112" s="243" t="s">
        <v>757</v>
      </c>
      <c r="G112" s="224"/>
      <c r="H112" s="224" t="s">
        <v>799</v>
      </c>
      <c r="I112" s="224" t="s">
        <v>759</v>
      </c>
      <c r="J112" s="224">
        <v>120</v>
      </c>
      <c r="K112" s="235"/>
    </row>
    <row r="113" spans="2:11" ht="15" customHeight="1" x14ac:dyDescent="0.3">
      <c r="B113" s="244"/>
      <c r="C113" s="224" t="s">
        <v>41</v>
      </c>
      <c r="D113" s="224"/>
      <c r="E113" s="224"/>
      <c r="F113" s="243" t="s">
        <v>757</v>
      </c>
      <c r="G113" s="224"/>
      <c r="H113" s="224" t="s">
        <v>800</v>
      </c>
      <c r="I113" s="224" t="s">
        <v>791</v>
      </c>
      <c r="J113" s="224"/>
      <c r="K113" s="235"/>
    </row>
    <row r="114" spans="2:11" ht="15" customHeight="1" x14ac:dyDescent="0.3">
      <c r="B114" s="244"/>
      <c r="C114" s="224" t="s">
        <v>51</v>
      </c>
      <c r="D114" s="224"/>
      <c r="E114" s="224"/>
      <c r="F114" s="243" t="s">
        <v>757</v>
      </c>
      <c r="G114" s="224"/>
      <c r="H114" s="224" t="s">
        <v>801</v>
      </c>
      <c r="I114" s="224" t="s">
        <v>791</v>
      </c>
      <c r="J114" s="224"/>
      <c r="K114" s="235"/>
    </row>
    <row r="115" spans="2:11" ht="15" customHeight="1" x14ac:dyDescent="0.3">
      <c r="B115" s="244"/>
      <c r="C115" s="224" t="s">
        <v>60</v>
      </c>
      <c r="D115" s="224"/>
      <c r="E115" s="224"/>
      <c r="F115" s="243" t="s">
        <v>757</v>
      </c>
      <c r="G115" s="224"/>
      <c r="H115" s="224" t="s">
        <v>802</v>
      </c>
      <c r="I115" s="224" t="s">
        <v>803</v>
      </c>
      <c r="J115" s="224"/>
      <c r="K115" s="235"/>
    </row>
    <row r="116" spans="2:11" ht="15" customHeight="1" x14ac:dyDescent="0.3">
      <c r="B116" s="247"/>
      <c r="C116" s="253"/>
      <c r="D116" s="253"/>
      <c r="E116" s="253"/>
      <c r="F116" s="253"/>
      <c r="G116" s="253"/>
      <c r="H116" s="253"/>
      <c r="I116" s="253"/>
      <c r="J116" s="253"/>
      <c r="K116" s="249"/>
    </row>
    <row r="117" spans="2:11" ht="18.75" customHeight="1" x14ac:dyDescent="0.3">
      <c r="B117" s="254"/>
      <c r="C117" s="221"/>
      <c r="D117" s="221"/>
      <c r="E117" s="221"/>
      <c r="F117" s="255"/>
      <c r="G117" s="221"/>
      <c r="H117" s="221"/>
      <c r="I117" s="221"/>
      <c r="J117" s="221"/>
      <c r="K117" s="254"/>
    </row>
    <row r="118" spans="2:11" ht="18.75" customHeight="1" x14ac:dyDescent="0.3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</row>
    <row r="119" spans="2:11" ht="7.5" customHeight="1" x14ac:dyDescent="0.3">
      <c r="B119" s="256"/>
      <c r="C119" s="257"/>
      <c r="D119" s="257"/>
      <c r="E119" s="257"/>
      <c r="F119" s="257"/>
      <c r="G119" s="257"/>
      <c r="H119" s="257"/>
      <c r="I119" s="257"/>
      <c r="J119" s="257"/>
      <c r="K119" s="258"/>
    </row>
    <row r="120" spans="2:11" ht="45" customHeight="1" x14ac:dyDescent="0.3">
      <c r="B120" s="259"/>
      <c r="C120" s="333" t="s">
        <v>804</v>
      </c>
      <c r="D120" s="333"/>
      <c r="E120" s="333"/>
      <c r="F120" s="333"/>
      <c r="G120" s="333"/>
      <c r="H120" s="333"/>
      <c r="I120" s="333"/>
      <c r="J120" s="333"/>
      <c r="K120" s="260"/>
    </row>
    <row r="121" spans="2:11" ht="17.25" customHeight="1" x14ac:dyDescent="0.3">
      <c r="B121" s="261"/>
      <c r="C121" s="236" t="s">
        <v>751</v>
      </c>
      <c r="D121" s="236"/>
      <c r="E121" s="236"/>
      <c r="F121" s="236" t="s">
        <v>752</v>
      </c>
      <c r="G121" s="237"/>
      <c r="H121" s="236" t="s">
        <v>118</v>
      </c>
      <c r="I121" s="236" t="s">
        <v>60</v>
      </c>
      <c r="J121" s="236" t="s">
        <v>753</v>
      </c>
      <c r="K121" s="262"/>
    </row>
    <row r="122" spans="2:11" ht="17.25" customHeight="1" x14ac:dyDescent="0.3">
      <c r="B122" s="261"/>
      <c r="C122" s="238" t="s">
        <v>754</v>
      </c>
      <c r="D122" s="238"/>
      <c r="E122" s="238"/>
      <c r="F122" s="239" t="s">
        <v>755</v>
      </c>
      <c r="G122" s="240"/>
      <c r="H122" s="238"/>
      <c r="I122" s="238"/>
      <c r="J122" s="238" t="s">
        <v>756</v>
      </c>
      <c r="K122" s="262"/>
    </row>
    <row r="123" spans="2:11" ht="5.25" customHeight="1" x14ac:dyDescent="0.3">
      <c r="B123" s="263"/>
      <c r="C123" s="241"/>
      <c r="D123" s="241"/>
      <c r="E123" s="241"/>
      <c r="F123" s="241"/>
      <c r="G123" s="224"/>
      <c r="H123" s="241"/>
      <c r="I123" s="241"/>
      <c r="J123" s="241"/>
      <c r="K123" s="264"/>
    </row>
    <row r="124" spans="2:11" ht="15" customHeight="1" x14ac:dyDescent="0.3">
      <c r="B124" s="263"/>
      <c r="C124" s="224" t="s">
        <v>760</v>
      </c>
      <c r="D124" s="241"/>
      <c r="E124" s="241"/>
      <c r="F124" s="243" t="s">
        <v>757</v>
      </c>
      <c r="G124" s="224"/>
      <c r="H124" s="224" t="s">
        <v>796</v>
      </c>
      <c r="I124" s="224" t="s">
        <v>759</v>
      </c>
      <c r="J124" s="224">
        <v>120</v>
      </c>
      <c r="K124" s="265"/>
    </row>
    <row r="125" spans="2:11" ht="15" customHeight="1" x14ac:dyDescent="0.3">
      <c r="B125" s="263"/>
      <c r="C125" s="224" t="s">
        <v>805</v>
      </c>
      <c r="D125" s="224"/>
      <c r="E125" s="224"/>
      <c r="F125" s="243" t="s">
        <v>757</v>
      </c>
      <c r="G125" s="224"/>
      <c r="H125" s="224" t="s">
        <v>806</v>
      </c>
      <c r="I125" s="224" t="s">
        <v>759</v>
      </c>
      <c r="J125" s="224" t="s">
        <v>807</v>
      </c>
      <c r="K125" s="265"/>
    </row>
    <row r="126" spans="2:11" ht="15" customHeight="1" x14ac:dyDescent="0.3">
      <c r="B126" s="263"/>
      <c r="C126" s="224" t="s">
        <v>706</v>
      </c>
      <c r="D126" s="224"/>
      <c r="E126" s="224"/>
      <c r="F126" s="243" t="s">
        <v>757</v>
      </c>
      <c r="G126" s="224"/>
      <c r="H126" s="224" t="s">
        <v>808</v>
      </c>
      <c r="I126" s="224" t="s">
        <v>759</v>
      </c>
      <c r="J126" s="224" t="s">
        <v>807</v>
      </c>
      <c r="K126" s="265"/>
    </row>
    <row r="127" spans="2:11" ht="15" customHeight="1" x14ac:dyDescent="0.3">
      <c r="B127" s="263"/>
      <c r="C127" s="224" t="s">
        <v>768</v>
      </c>
      <c r="D127" s="224"/>
      <c r="E127" s="224"/>
      <c r="F127" s="243" t="s">
        <v>763</v>
      </c>
      <c r="G127" s="224"/>
      <c r="H127" s="224" t="s">
        <v>769</v>
      </c>
      <c r="I127" s="224" t="s">
        <v>759</v>
      </c>
      <c r="J127" s="224">
        <v>15</v>
      </c>
      <c r="K127" s="265"/>
    </row>
    <row r="128" spans="2:11" ht="15" customHeight="1" x14ac:dyDescent="0.3">
      <c r="B128" s="263"/>
      <c r="C128" s="245" t="s">
        <v>770</v>
      </c>
      <c r="D128" s="245"/>
      <c r="E128" s="245"/>
      <c r="F128" s="246" t="s">
        <v>763</v>
      </c>
      <c r="G128" s="245"/>
      <c r="H128" s="245" t="s">
        <v>771</v>
      </c>
      <c r="I128" s="245" t="s">
        <v>759</v>
      </c>
      <c r="J128" s="245">
        <v>15</v>
      </c>
      <c r="K128" s="265"/>
    </row>
    <row r="129" spans="2:11" ht="15" customHeight="1" x14ac:dyDescent="0.3">
      <c r="B129" s="263"/>
      <c r="C129" s="245" t="s">
        <v>772</v>
      </c>
      <c r="D129" s="245"/>
      <c r="E129" s="245"/>
      <c r="F129" s="246" t="s">
        <v>763</v>
      </c>
      <c r="G129" s="245"/>
      <c r="H129" s="245" t="s">
        <v>773</v>
      </c>
      <c r="I129" s="245" t="s">
        <v>759</v>
      </c>
      <c r="J129" s="245">
        <v>20</v>
      </c>
      <c r="K129" s="265"/>
    </row>
    <row r="130" spans="2:11" ht="15" customHeight="1" x14ac:dyDescent="0.3">
      <c r="B130" s="263"/>
      <c r="C130" s="245" t="s">
        <v>774</v>
      </c>
      <c r="D130" s="245"/>
      <c r="E130" s="245"/>
      <c r="F130" s="246" t="s">
        <v>763</v>
      </c>
      <c r="G130" s="245"/>
      <c r="H130" s="245" t="s">
        <v>775</v>
      </c>
      <c r="I130" s="245" t="s">
        <v>759</v>
      </c>
      <c r="J130" s="245">
        <v>20</v>
      </c>
      <c r="K130" s="265"/>
    </row>
    <row r="131" spans="2:11" ht="15" customHeight="1" x14ac:dyDescent="0.3">
      <c r="B131" s="263"/>
      <c r="C131" s="224" t="s">
        <v>762</v>
      </c>
      <c r="D131" s="224"/>
      <c r="E131" s="224"/>
      <c r="F131" s="243" t="s">
        <v>763</v>
      </c>
      <c r="G131" s="224"/>
      <c r="H131" s="224" t="s">
        <v>796</v>
      </c>
      <c r="I131" s="224" t="s">
        <v>759</v>
      </c>
      <c r="J131" s="224">
        <v>50</v>
      </c>
      <c r="K131" s="265"/>
    </row>
    <row r="132" spans="2:11" ht="15" customHeight="1" x14ac:dyDescent="0.3">
      <c r="B132" s="263"/>
      <c r="C132" s="224" t="s">
        <v>776</v>
      </c>
      <c r="D132" s="224"/>
      <c r="E132" s="224"/>
      <c r="F132" s="243" t="s">
        <v>763</v>
      </c>
      <c r="G132" s="224"/>
      <c r="H132" s="224" t="s">
        <v>796</v>
      </c>
      <c r="I132" s="224" t="s">
        <v>759</v>
      </c>
      <c r="J132" s="224">
        <v>50</v>
      </c>
      <c r="K132" s="265"/>
    </row>
    <row r="133" spans="2:11" ht="15" customHeight="1" x14ac:dyDescent="0.3">
      <c r="B133" s="263"/>
      <c r="C133" s="224" t="s">
        <v>782</v>
      </c>
      <c r="D133" s="224"/>
      <c r="E133" s="224"/>
      <c r="F133" s="243" t="s">
        <v>763</v>
      </c>
      <c r="G133" s="224"/>
      <c r="H133" s="224" t="s">
        <v>796</v>
      </c>
      <c r="I133" s="224" t="s">
        <v>759</v>
      </c>
      <c r="J133" s="224">
        <v>50</v>
      </c>
      <c r="K133" s="265"/>
    </row>
    <row r="134" spans="2:11" ht="15" customHeight="1" x14ac:dyDescent="0.3">
      <c r="B134" s="263"/>
      <c r="C134" s="224" t="s">
        <v>784</v>
      </c>
      <c r="D134" s="224"/>
      <c r="E134" s="224"/>
      <c r="F134" s="243" t="s">
        <v>763</v>
      </c>
      <c r="G134" s="224"/>
      <c r="H134" s="224" t="s">
        <v>796</v>
      </c>
      <c r="I134" s="224" t="s">
        <v>759</v>
      </c>
      <c r="J134" s="224">
        <v>50</v>
      </c>
      <c r="K134" s="265"/>
    </row>
    <row r="135" spans="2:11" ht="15" customHeight="1" x14ac:dyDescent="0.3">
      <c r="B135" s="263"/>
      <c r="C135" s="224" t="s">
        <v>123</v>
      </c>
      <c r="D135" s="224"/>
      <c r="E135" s="224"/>
      <c r="F135" s="243" t="s">
        <v>763</v>
      </c>
      <c r="G135" s="224"/>
      <c r="H135" s="224" t="s">
        <v>809</v>
      </c>
      <c r="I135" s="224" t="s">
        <v>759</v>
      </c>
      <c r="J135" s="224">
        <v>255</v>
      </c>
      <c r="K135" s="265"/>
    </row>
    <row r="136" spans="2:11" ht="15" customHeight="1" x14ac:dyDescent="0.3">
      <c r="B136" s="263"/>
      <c r="C136" s="224" t="s">
        <v>786</v>
      </c>
      <c r="D136" s="224"/>
      <c r="E136" s="224"/>
      <c r="F136" s="243" t="s">
        <v>757</v>
      </c>
      <c r="G136" s="224"/>
      <c r="H136" s="224" t="s">
        <v>810</v>
      </c>
      <c r="I136" s="224" t="s">
        <v>788</v>
      </c>
      <c r="J136" s="224"/>
      <c r="K136" s="265"/>
    </row>
    <row r="137" spans="2:11" ht="15" customHeight="1" x14ac:dyDescent="0.3">
      <c r="B137" s="263"/>
      <c r="C137" s="224" t="s">
        <v>789</v>
      </c>
      <c r="D137" s="224"/>
      <c r="E137" s="224"/>
      <c r="F137" s="243" t="s">
        <v>757</v>
      </c>
      <c r="G137" s="224"/>
      <c r="H137" s="224" t="s">
        <v>811</v>
      </c>
      <c r="I137" s="224" t="s">
        <v>791</v>
      </c>
      <c r="J137" s="224"/>
      <c r="K137" s="265"/>
    </row>
    <row r="138" spans="2:11" ht="15" customHeight="1" x14ac:dyDescent="0.3">
      <c r="B138" s="263"/>
      <c r="C138" s="224" t="s">
        <v>792</v>
      </c>
      <c r="D138" s="224"/>
      <c r="E138" s="224"/>
      <c r="F138" s="243" t="s">
        <v>757</v>
      </c>
      <c r="G138" s="224"/>
      <c r="H138" s="224" t="s">
        <v>792</v>
      </c>
      <c r="I138" s="224" t="s">
        <v>791</v>
      </c>
      <c r="J138" s="224"/>
      <c r="K138" s="265"/>
    </row>
    <row r="139" spans="2:11" ht="15" customHeight="1" x14ac:dyDescent="0.3">
      <c r="B139" s="263"/>
      <c r="C139" s="224" t="s">
        <v>41</v>
      </c>
      <c r="D139" s="224"/>
      <c r="E139" s="224"/>
      <c r="F139" s="243" t="s">
        <v>757</v>
      </c>
      <c r="G139" s="224"/>
      <c r="H139" s="224" t="s">
        <v>812</v>
      </c>
      <c r="I139" s="224" t="s">
        <v>791</v>
      </c>
      <c r="J139" s="224"/>
      <c r="K139" s="265"/>
    </row>
    <row r="140" spans="2:11" ht="15" customHeight="1" x14ac:dyDescent="0.3">
      <c r="B140" s="263"/>
      <c r="C140" s="224" t="s">
        <v>813</v>
      </c>
      <c r="D140" s="224"/>
      <c r="E140" s="224"/>
      <c r="F140" s="243" t="s">
        <v>757</v>
      </c>
      <c r="G140" s="224"/>
      <c r="H140" s="224" t="s">
        <v>814</v>
      </c>
      <c r="I140" s="224" t="s">
        <v>791</v>
      </c>
      <c r="J140" s="224"/>
      <c r="K140" s="265"/>
    </row>
    <row r="141" spans="2:11" ht="15" customHeight="1" x14ac:dyDescent="0.3">
      <c r="B141" s="266"/>
      <c r="C141" s="267"/>
      <c r="D141" s="267"/>
      <c r="E141" s="267"/>
      <c r="F141" s="267"/>
      <c r="G141" s="267"/>
      <c r="H141" s="267"/>
      <c r="I141" s="267"/>
      <c r="J141" s="267"/>
      <c r="K141" s="268"/>
    </row>
    <row r="142" spans="2:11" ht="18.75" customHeight="1" x14ac:dyDescent="0.3">
      <c r="B142" s="221"/>
      <c r="C142" s="221"/>
      <c r="D142" s="221"/>
      <c r="E142" s="221"/>
      <c r="F142" s="255"/>
      <c r="G142" s="221"/>
      <c r="H142" s="221"/>
      <c r="I142" s="221"/>
      <c r="J142" s="221"/>
      <c r="K142" s="221"/>
    </row>
    <row r="143" spans="2:11" ht="18.75" customHeight="1" x14ac:dyDescent="0.3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</row>
    <row r="144" spans="2:11" ht="7.5" customHeight="1" x14ac:dyDescent="0.3">
      <c r="B144" s="231"/>
      <c r="C144" s="232"/>
      <c r="D144" s="232"/>
      <c r="E144" s="232"/>
      <c r="F144" s="232"/>
      <c r="G144" s="232"/>
      <c r="H144" s="232"/>
      <c r="I144" s="232"/>
      <c r="J144" s="232"/>
      <c r="K144" s="233"/>
    </row>
    <row r="145" spans="2:11" ht="45" customHeight="1" x14ac:dyDescent="0.3">
      <c r="B145" s="234"/>
      <c r="C145" s="336" t="s">
        <v>815</v>
      </c>
      <c r="D145" s="336"/>
      <c r="E145" s="336"/>
      <c r="F145" s="336"/>
      <c r="G145" s="336"/>
      <c r="H145" s="336"/>
      <c r="I145" s="336"/>
      <c r="J145" s="336"/>
      <c r="K145" s="235"/>
    </row>
    <row r="146" spans="2:11" ht="17.25" customHeight="1" x14ac:dyDescent="0.3">
      <c r="B146" s="234"/>
      <c r="C146" s="236" t="s">
        <v>751</v>
      </c>
      <c r="D146" s="236"/>
      <c r="E146" s="236"/>
      <c r="F146" s="236" t="s">
        <v>752</v>
      </c>
      <c r="G146" s="237"/>
      <c r="H146" s="236" t="s">
        <v>118</v>
      </c>
      <c r="I146" s="236" t="s">
        <v>60</v>
      </c>
      <c r="J146" s="236" t="s">
        <v>753</v>
      </c>
      <c r="K146" s="235"/>
    </row>
    <row r="147" spans="2:11" ht="17.25" customHeight="1" x14ac:dyDescent="0.3">
      <c r="B147" s="234"/>
      <c r="C147" s="238" t="s">
        <v>754</v>
      </c>
      <c r="D147" s="238"/>
      <c r="E147" s="238"/>
      <c r="F147" s="239" t="s">
        <v>755</v>
      </c>
      <c r="G147" s="240"/>
      <c r="H147" s="238"/>
      <c r="I147" s="238"/>
      <c r="J147" s="238" t="s">
        <v>756</v>
      </c>
      <c r="K147" s="235"/>
    </row>
    <row r="148" spans="2:11" ht="5.25" customHeight="1" x14ac:dyDescent="0.3">
      <c r="B148" s="244"/>
      <c r="C148" s="241"/>
      <c r="D148" s="241"/>
      <c r="E148" s="241"/>
      <c r="F148" s="241"/>
      <c r="G148" s="242"/>
      <c r="H148" s="241"/>
      <c r="I148" s="241"/>
      <c r="J148" s="241"/>
      <c r="K148" s="265"/>
    </row>
    <row r="149" spans="2:11" ht="15" customHeight="1" x14ac:dyDescent="0.3">
      <c r="B149" s="244"/>
      <c r="C149" s="269" t="s">
        <v>760</v>
      </c>
      <c r="D149" s="224"/>
      <c r="E149" s="224"/>
      <c r="F149" s="270" t="s">
        <v>757</v>
      </c>
      <c r="G149" s="224"/>
      <c r="H149" s="269" t="s">
        <v>796</v>
      </c>
      <c r="I149" s="269" t="s">
        <v>759</v>
      </c>
      <c r="J149" s="269">
        <v>120</v>
      </c>
      <c r="K149" s="265"/>
    </row>
    <row r="150" spans="2:11" ht="15" customHeight="1" x14ac:dyDescent="0.3">
      <c r="B150" s="244"/>
      <c r="C150" s="269" t="s">
        <v>805</v>
      </c>
      <c r="D150" s="224"/>
      <c r="E150" s="224"/>
      <c r="F150" s="270" t="s">
        <v>757</v>
      </c>
      <c r="G150" s="224"/>
      <c r="H150" s="269" t="s">
        <v>816</v>
      </c>
      <c r="I150" s="269" t="s">
        <v>759</v>
      </c>
      <c r="J150" s="269" t="s">
        <v>807</v>
      </c>
      <c r="K150" s="265"/>
    </row>
    <row r="151" spans="2:11" ht="15" customHeight="1" x14ac:dyDescent="0.3">
      <c r="B151" s="244"/>
      <c r="C151" s="269" t="s">
        <v>706</v>
      </c>
      <c r="D151" s="224"/>
      <c r="E151" s="224"/>
      <c r="F151" s="270" t="s">
        <v>757</v>
      </c>
      <c r="G151" s="224"/>
      <c r="H151" s="269" t="s">
        <v>817</v>
      </c>
      <c r="I151" s="269" t="s">
        <v>759</v>
      </c>
      <c r="J151" s="269" t="s">
        <v>807</v>
      </c>
      <c r="K151" s="265"/>
    </row>
    <row r="152" spans="2:11" ht="15" customHeight="1" x14ac:dyDescent="0.3">
      <c r="B152" s="244"/>
      <c r="C152" s="269" t="s">
        <v>762</v>
      </c>
      <c r="D152" s="224"/>
      <c r="E152" s="224"/>
      <c r="F152" s="270" t="s">
        <v>763</v>
      </c>
      <c r="G152" s="224"/>
      <c r="H152" s="269" t="s">
        <v>796</v>
      </c>
      <c r="I152" s="269" t="s">
        <v>759</v>
      </c>
      <c r="J152" s="269">
        <v>50</v>
      </c>
      <c r="K152" s="265"/>
    </row>
    <row r="153" spans="2:11" ht="15" customHeight="1" x14ac:dyDescent="0.3">
      <c r="B153" s="244"/>
      <c r="C153" s="269" t="s">
        <v>765</v>
      </c>
      <c r="D153" s="224"/>
      <c r="E153" s="224"/>
      <c r="F153" s="270" t="s">
        <v>757</v>
      </c>
      <c r="G153" s="224"/>
      <c r="H153" s="269" t="s">
        <v>796</v>
      </c>
      <c r="I153" s="269" t="s">
        <v>767</v>
      </c>
      <c r="J153" s="269"/>
      <c r="K153" s="265"/>
    </row>
    <row r="154" spans="2:11" ht="15" customHeight="1" x14ac:dyDescent="0.3">
      <c r="B154" s="244"/>
      <c r="C154" s="269" t="s">
        <v>776</v>
      </c>
      <c r="D154" s="224"/>
      <c r="E154" s="224"/>
      <c r="F154" s="270" t="s">
        <v>763</v>
      </c>
      <c r="G154" s="224"/>
      <c r="H154" s="269" t="s">
        <v>796</v>
      </c>
      <c r="I154" s="269" t="s">
        <v>759</v>
      </c>
      <c r="J154" s="269">
        <v>50</v>
      </c>
      <c r="K154" s="265"/>
    </row>
    <row r="155" spans="2:11" ht="15" customHeight="1" x14ac:dyDescent="0.3">
      <c r="B155" s="244"/>
      <c r="C155" s="269" t="s">
        <v>784</v>
      </c>
      <c r="D155" s="224"/>
      <c r="E155" s="224"/>
      <c r="F155" s="270" t="s">
        <v>763</v>
      </c>
      <c r="G155" s="224"/>
      <c r="H155" s="269" t="s">
        <v>796</v>
      </c>
      <c r="I155" s="269" t="s">
        <v>759</v>
      </c>
      <c r="J155" s="269">
        <v>50</v>
      </c>
      <c r="K155" s="265"/>
    </row>
    <row r="156" spans="2:11" ht="15" customHeight="1" x14ac:dyDescent="0.3">
      <c r="B156" s="244"/>
      <c r="C156" s="269" t="s">
        <v>782</v>
      </c>
      <c r="D156" s="224"/>
      <c r="E156" s="224"/>
      <c r="F156" s="270" t="s">
        <v>763</v>
      </c>
      <c r="G156" s="224"/>
      <c r="H156" s="269" t="s">
        <v>796</v>
      </c>
      <c r="I156" s="269" t="s">
        <v>759</v>
      </c>
      <c r="J156" s="269">
        <v>50</v>
      </c>
      <c r="K156" s="265"/>
    </row>
    <row r="157" spans="2:11" ht="15" customHeight="1" x14ac:dyDescent="0.3">
      <c r="B157" s="244"/>
      <c r="C157" s="269" t="s">
        <v>98</v>
      </c>
      <c r="D157" s="224"/>
      <c r="E157" s="224"/>
      <c r="F157" s="270" t="s">
        <v>757</v>
      </c>
      <c r="G157" s="224"/>
      <c r="H157" s="269" t="s">
        <v>818</v>
      </c>
      <c r="I157" s="269" t="s">
        <v>759</v>
      </c>
      <c r="J157" s="269" t="s">
        <v>819</v>
      </c>
      <c r="K157" s="265"/>
    </row>
    <row r="158" spans="2:11" ht="15" customHeight="1" x14ac:dyDescent="0.3">
      <c r="B158" s="244"/>
      <c r="C158" s="269" t="s">
        <v>820</v>
      </c>
      <c r="D158" s="224"/>
      <c r="E158" s="224"/>
      <c r="F158" s="270" t="s">
        <v>757</v>
      </c>
      <c r="G158" s="224"/>
      <c r="H158" s="269" t="s">
        <v>821</v>
      </c>
      <c r="I158" s="269" t="s">
        <v>791</v>
      </c>
      <c r="J158" s="269"/>
      <c r="K158" s="265"/>
    </row>
    <row r="159" spans="2:11" ht="15" customHeight="1" x14ac:dyDescent="0.3">
      <c r="B159" s="271"/>
      <c r="C159" s="253"/>
      <c r="D159" s="253"/>
      <c r="E159" s="253"/>
      <c r="F159" s="253"/>
      <c r="G159" s="253"/>
      <c r="H159" s="253"/>
      <c r="I159" s="253"/>
      <c r="J159" s="253"/>
      <c r="K159" s="272"/>
    </row>
    <row r="160" spans="2:11" ht="18.75" customHeight="1" x14ac:dyDescent="0.3">
      <c r="B160" s="221"/>
      <c r="C160" s="224"/>
      <c r="D160" s="224"/>
      <c r="E160" s="224"/>
      <c r="F160" s="243"/>
      <c r="G160" s="224"/>
      <c r="H160" s="224"/>
      <c r="I160" s="224"/>
      <c r="J160" s="224"/>
      <c r="K160" s="221"/>
    </row>
    <row r="161" spans="2:11" ht="18.75" customHeight="1" x14ac:dyDescent="0.3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</row>
    <row r="162" spans="2:11" ht="7.5" customHeight="1" x14ac:dyDescent="0.3">
      <c r="B162" s="211"/>
      <c r="C162" s="212"/>
      <c r="D162" s="212"/>
      <c r="E162" s="212"/>
      <c r="F162" s="212"/>
      <c r="G162" s="212"/>
      <c r="H162" s="212"/>
      <c r="I162" s="212"/>
      <c r="J162" s="212"/>
      <c r="K162" s="213"/>
    </row>
    <row r="163" spans="2:11" ht="45" customHeight="1" x14ac:dyDescent="0.3">
      <c r="B163" s="214"/>
      <c r="C163" s="333" t="s">
        <v>822</v>
      </c>
      <c r="D163" s="333"/>
      <c r="E163" s="333"/>
      <c r="F163" s="333"/>
      <c r="G163" s="333"/>
      <c r="H163" s="333"/>
      <c r="I163" s="333"/>
      <c r="J163" s="333"/>
      <c r="K163" s="215"/>
    </row>
    <row r="164" spans="2:11" ht="17.25" customHeight="1" x14ac:dyDescent="0.3">
      <c r="B164" s="214"/>
      <c r="C164" s="236" t="s">
        <v>751</v>
      </c>
      <c r="D164" s="236"/>
      <c r="E164" s="236"/>
      <c r="F164" s="236" t="s">
        <v>752</v>
      </c>
      <c r="G164" s="273"/>
      <c r="H164" s="274" t="s">
        <v>118</v>
      </c>
      <c r="I164" s="274" t="s">
        <v>60</v>
      </c>
      <c r="J164" s="236" t="s">
        <v>753</v>
      </c>
      <c r="K164" s="215"/>
    </row>
    <row r="165" spans="2:11" ht="17.25" customHeight="1" x14ac:dyDescent="0.3">
      <c r="B165" s="217"/>
      <c r="C165" s="238" t="s">
        <v>754</v>
      </c>
      <c r="D165" s="238"/>
      <c r="E165" s="238"/>
      <c r="F165" s="239" t="s">
        <v>755</v>
      </c>
      <c r="G165" s="275"/>
      <c r="H165" s="276"/>
      <c r="I165" s="276"/>
      <c r="J165" s="238" t="s">
        <v>756</v>
      </c>
      <c r="K165" s="218"/>
    </row>
    <row r="166" spans="2:11" ht="5.25" customHeight="1" x14ac:dyDescent="0.3">
      <c r="B166" s="244"/>
      <c r="C166" s="241"/>
      <c r="D166" s="241"/>
      <c r="E166" s="241"/>
      <c r="F166" s="241"/>
      <c r="G166" s="242"/>
      <c r="H166" s="241"/>
      <c r="I166" s="241"/>
      <c r="J166" s="241"/>
      <c r="K166" s="265"/>
    </row>
    <row r="167" spans="2:11" ht="15" customHeight="1" x14ac:dyDescent="0.3">
      <c r="B167" s="244"/>
      <c r="C167" s="224" t="s">
        <v>760</v>
      </c>
      <c r="D167" s="224"/>
      <c r="E167" s="224"/>
      <c r="F167" s="243" t="s">
        <v>757</v>
      </c>
      <c r="G167" s="224"/>
      <c r="H167" s="224" t="s">
        <v>796</v>
      </c>
      <c r="I167" s="224" t="s">
        <v>759</v>
      </c>
      <c r="J167" s="224">
        <v>120</v>
      </c>
      <c r="K167" s="265"/>
    </row>
    <row r="168" spans="2:11" ht="15" customHeight="1" x14ac:dyDescent="0.3">
      <c r="B168" s="244"/>
      <c r="C168" s="224" t="s">
        <v>805</v>
      </c>
      <c r="D168" s="224"/>
      <c r="E168" s="224"/>
      <c r="F168" s="243" t="s">
        <v>757</v>
      </c>
      <c r="G168" s="224"/>
      <c r="H168" s="224" t="s">
        <v>806</v>
      </c>
      <c r="I168" s="224" t="s">
        <v>759</v>
      </c>
      <c r="J168" s="224" t="s">
        <v>807</v>
      </c>
      <c r="K168" s="265"/>
    </row>
    <row r="169" spans="2:11" ht="15" customHeight="1" x14ac:dyDescent="0.3">
      <c r="B169" s="244"/>
      <c r="C169" s="224" t="s">
        <v>706</v>
      </c>
      <c r="D169" s="224"/>
      <c r="E169" s="224"/>
      <c r="F169" s="243" t="s">
        <v>757</v>
      </c>
      <c r="G169" s="224"/>
      <c r="H169" s="224" t="s">
        <v>823</v>
      </c>
      <c r="I169" s="224" t="s">
        <v>759</v>
      </c>
      <c r="J169" s="224" t="s">
        <v>807</v>
      </c>
      <c r="K169" s="265"/>
    </row>
    <row r="170" spans="2:11" ht="15" customHeight="1" x14ac:dyDescent="0.3">
      <c r="B170" s="244"/>
      <c r="C170" s="224" t="s">
        <v>762</v>
      </c>
      <c r="D170" s="224"/>
      <c r="E170" s="224"/>
      <c r="F170" s="243" t="s">
        <v>763</v>
      </c>
      <c r="G170" s="224"/>
      <c r="H170" s="224" t="s">
        <v>823</v>
      </c>
      <c r="I170" s="224" t="s">
        <v>759</v>
      </c>
      <c r="J170" s="224">
        <v>50</v>
      </c>
      <c r="K170" s="265"/>
    </row>
    <row r="171" spans="2:11" ht="15" customHeight="1" x14ac:dyDescent="0.3">
      <c r="B171" s="244"/>
      <c r="C171" s="224" t="s">
        <v>765</v>
      </c>
      <c r="D171" s="224"/>
      <c r="E171" s="224"/>
      <c r="F171" s="243" t="s">
        <v>757</v>
      </c>
      <c r="G171" s="224"/>
      <c r="H171" s="224" t="s">
        <v>823</v>
      </c>
      <c r="I171" s="224" t="s">
        <v>767</v>
      </c>
      <c r="J171" s="224"/>
      <c r="K171" s="265"/>
    </row>
    <row r="172" spans="2:11" ht="15" customHeight="1" x14ac:dyDescent="0.3">
      <c r="B172" s="244"/>
      <c r="C172" s="224" t="s">
        <v>776</v>
      </c>
      <c r="D172" s="224"/>
      <c r="E172" s="224"/>
      <c r="F172" s="243" t="s">
        <v>763</v>
      </c>
      <c r="G172" s="224"/>
      <c r="H172" s="224" t="s">
        <v>823</v>
      </c>
      <c r="I172" s="224" t="s">
        <v>759</v>
      </c>
      <c r="J172" s="224">
        <v>50</v>
      </c>
      <c r="K172" s="265"/>
    </row>
    <row r="173" spans="2:11" ht="15" customHeight="1" x14ac:dyDescent="0.3">
      <c r="B173" s="244"/>
      <c r="C173" s="224" t="s">
        <v>784</v>
      </c>
      <c r="D173" s="224"/>
      <c r="E173" s="224"/>
      <c r="F173" s="243" t="s">
        <v>763</v>
      </c>
      <c r="G173" s="224"/>
      <c r="H173" s="224" t="s">
        <v>823</v>
      </c>
      <c r="I173" s="224" t="s">
        <v>759</v>
      </c>
      <c r="J173" s="224">
        <v>50</v>
      </c>
      <c r="K173" s="265"/>
    </row>
    <row r="174" spans="2:11" ht="15" customHeight="1" x14ac:dyDescent="0.3">
      <c r="B174" s="244"/>
      <c r="C174" s="224" t="s">
        <v>782</v>
      </c>
      <c r="D174" s="224"/>
      <c r="E174" s="224"/>
      <c r="F174" s="243" t="s">
        <v>763</v>
      </c>
      <c r="G174" s="224"/>
      <c r="H174" s="224" t="s">
        <v>823</v>
      </c>
      <c r="I174" s="224" t="s">
        <v>759</v>
      </c>
      <c r="J174" s="224">
        <v>50</v>
      </c>
      <c r="K174" s="265"/>
    </row>
    <row r="175" spans="2:11" ht="15" customHeight="1" x14ac:dyDescent="0.3">
      <c r="B175" s="244"/>
      <c r="C175" s="224" t="s">
        <v>117</v>
      </c>
      <c r="D175" s="224"/>
      <c r="E175" s="224"/>
      <c r="F175" s="243" t="s">
        <v>757</v>
      </c>
      <c r="G175" s="224"/>
      <c r="H175" s="224" t="s">
        <v>824</v>
      </c>
      <c r="I175" s="224" t="s">
        <v>825</v>
      </c>
      <c r="J175" s="224"/>
      <c r="K175" s="265"/>
    </row>
    <row r="176" spans="2:11" ht="15" customHeight="1" x14ac:dyDescent="0.3">
      <c r="B176" s="244"/>
      <c r="C176" s="224" t="s">
        <v>60</v>
      </c>
      <c r="D176" s="224"/>
      <c r="E176" s="224"/>
      <c r="F176" s="243" t="s">
        <v>757</v>
      </c>
      <c r="G176" s="224"/>
      <c r="H176" s="224" t="s">
        <v>826</v>
      </c>
      <c r="I176" s="224" t="s">
        <v>827</v>
      </c>
      <c r="J176" s="224">
        <v>1</v>
      </c>
      <c r="K176" s="265"/>
    </row>
    <row r="177" spans="2:11" ht="15" customHeight="1" x14ac:dyDescent="0.3">
      <c r="B177" s="244"/>
      <c r="C177" s="224" t="s">
        <v>56</v>
      </c>
      <c r="D177" s="224"/>
      <c r="E177" s="224"/>
      <c r="F177" s="243" t="s">
        <v>757</v>
      </c>
      <c r="G177" s="224"/>
      <c r="H177" s="224" t="s">
        <v>828</v>
      </c>
      <c r="I177" s="224" t="s">
        <v>759</v>
      </c>
      <c r="J177" s="224">
        <v>20</v>
      </c>
      <c r="K177" s="265"/>
    </row>
    <row r="178" spans="2:11" ht="15" customHeight="1" x14ac:dyDescent="0.3">
      <c r="B178" s="244"/>
      <c r="C178" s="224" t="s">
        <v>118</v>
      </c>
      <c r="D178" s="224"/>
      <c r="E178" s="224"/>
      <c r="F178" s="243" t="s">
        <v>757</v>
      </c>
      <c r="G178" s="224"/>
      <c r="H178" s="224" t="s">
        <v>829</v>
      </c>
      <c r="I178" s="224" t="s">
        <v>759</v>
      </c>
      <c r="J178" s="224">
        <v>255</v>
      </c>
      <c r="K178" s="265"/>
    </row>
    <row r="179" spans="2:11" ht="15" customHeight="1" x14ac:dyDescent="0.3">
      <c r="B179" s="244"/>
      <c r="C179" s="224" t="s">
        <v>119</v>
      </c>
      <c r="D179" s="224"/>
      <c r="E179" s="224"/>
      <c r="F179" s="243" t="s">
        <v>757</v>
      </c>
      <c r="G179" s="224"/>
      <c r="H179" s="224" t="s">
        <v>722</v>
      </c>
      <c r="I179" s="224" t="s">
        <v>759</v>
      </c>
      <c r="J179" s="224">
        <v>10</v>
      </c>
      <c r="K179" s="265"/>
    </row>
    <row r="180" spans="2:11" ht="15" customHeight="1" x14ac:dyDescent="0.3">
      <c r="B180" s="244"/>
      <c r="C180" s="224" t="s">
        <v>120</v>
      </c>
      <c r="D180" s="224"/>
      <c r="E180" s="224"/>
      <c r="F180" s="243" t="s">
        <v>757</v>
      </c>
      <c r="G180" s="224"/>
      <c r="H180" s="224" t="s">
        <v>830</v>
      </c>
      <c r="I180" s="224" t="s">
        <v>791</v>
      </c>
      <c r="J180" s="224"/>
      <c r="K180" s="265"/>
    </row>
    <row r="181" spans="2:11" ht="15" customHeight="1" x14ac:dyDescent="0.3">
      <c r="B181" s="244"/>
      <c r="C181" s="224" t="s">
        <v>831</v>
      </c>
      <c r="D181" s="224"/>
      <c r="E181" s="224"/>
      <c r="F181" s="243" t="s">
        <v>757</v>
      </c>
      <c r="G181" s="224"/>
      <c r="H181" s="224" t="s">
        <v>832</v>
      </c>
      <c r="I181" s="224" t="s">
        <v>791</v>
      </c>
      <c r="J181" s="224"/>
      <c r="K181" s="265"/>
    </row>
    <row r="182" spans="2:11" ht="15" customHeight="1" x14ac:dyDescent="0.3">
      <c r="B182" s="244"/>
      <c r="C182" s="224" t="s">
        <v>820</v>
      </c>
      <c r="D182" s="224"/>
      <c r="E182" s="224"/>
      <c r="F182" s="243" t="s">
        <v>757</v>
      </c>
      <c r="G182" s="224"/>
      <c r="H182" s="224" t="s">
        <v>833</v>
      </c>
      <c r="I182" s="224" t="s">
        <v>791</v>
      </c>
      <c r="J182" s="224"/>
      <c r="K182" s="265"/>
    </row>
    <row r="183" spans="2:11" ht="15" customHeight="1" x14ac:dyDescent="0.3">
      <c r="B183" s="244"/>
      <c r="C183" s="224" t="s">
        <v>122</v>
      </c>
      <c r="D183" s="224"/>
      <c r="E183" s="224"/>
      <c r="F183" s="243" t="s">
        <v>763</v>
      </c>
      <c r="G183" s="224"/>
      <c r="H183" s="224" t="s">
        <v>834</v>
      </c>
      <c r="I183" s="224" t="s">
        <v>759</v>
      </c>
      <c r="J183" s="224">
        <v>50</v>
      </c>
      <c r="K183" s="265"/>
    </row>
    <row r="184" spans="2:11" ht="15" customHeight="1" x14ac:dyDescent="0.3">
      <c r="B184" s="244"/>
      <c r="C184" s="224" t="s">
        <v>835</v>
      </c>
      <c r="D184" s="224"/>
      <c r="E184" s="224"/>
      <c r="F184" s="243" t="s">
        <v>763</v>
      </c>
      <c r="G184" s="224"/>
      <c r="H184" s="224" t="s">
        <v>836</v>
      </c>
      <c r="I184" s="224" t="s">
        <v>837</v>
      </c>
      <c r="J184" s="224"/>
      <c r="K184" s="265"/>
    </row>
    <row r="185" spans="2:11" ht="15" customHeight="1" x14ac:dyDescent="0.3">
      <c r="B185" s="244"/>
      <c r="C185" s="224" t="s">
        <v>838</v>
      </c>
      <c r="D185" s="224"/>
      <c r="E185" s="224"/>
      <c r="F185" s="243" t="s">
        <v>763</v>
      </c>
      <c r="G185" s="224"/>
      <c r="H185" s="224" t="s">
        <v>839</v>
      </c>
      <c r="I185" s="224" t="s">
        <v>837</v>
      </c>
      <c r="J185" s="224"/>
      <c r="K185" s="265"/>
    </row>
    <row r="186" spans="2:11" ht="15" customHeight="1" x14ac:dyDescent="0.3">
      <c r="B186" s="244"/>
      <c r="C186" s="224" t="s">
        <v>840</v>
      </c>
      <c r="D186" s="224"/>
      <c r="E186" s="224"/>
      <c r="F186" s="243" t="s">
        <v>763</v>
      </c>
      <c r="G186" s="224"/>
      <c r="H186" s="224" t="s">
        <v>841</v>
      </c>
      <c r="I186" s="224" t="s">
        <v>837</v>
      </c>
      <c r="J186" s="224"/>
      <c r="K186" s="265"/>
    </row>
    <row r="187" spans="2:11" ht="15" customHeight="1" x14ac:dyDescent="0.3">
      <c r="B187" s="244"/>
      <c r="C187" s="277" t="s">
        <v>842</v>
      </c>
      <c r="D187" s="224"/>
      <c r="E187" s="224"/>
      <c r="F187" s="243" t="s">
        <v>763</v>
      </c>
      <c r="G187" s="224"/>
      <c r="H187" s="224" t="s">
        <v>843</v>
      </c>
      <c r="I187" s="224" t="s">
        <v>844</v>
      </c>
      <c r="J187" s="278" t="s">
        <v>845</v>
      </c>
      <c r="K187" s="265"/>
    </row>
    <row r="188" spans="2:11" ht="15" customHeight="1" x14ac:dyDescent="0.3">
      <c r="B188" s="244"/>
      <c r="C188" s="229" t="s">
        <v>45</v>
      </c>
      <c r="D188" s="224"/>
      <c r="E188" s="224"/>
      <c r="F188" s="243" t="s">
        <v>757</v>
      </c>
      <c r="G188" s="224"/>
      <c r="H188" s="221" t="s">
        <v>846</v>
      </c>
      <c r="I188" s="224" t="s">
        <v>847</v>
      </c>
      <c r="J188" s="224"/>
      <c r="K188" s="265"/>
    </row>
    <row r="189" spans="2:11" ht="15" customHeight="1" x14ac:dyDescent="0.3">
      <c r="B189" s="244"/>
      <c r="C189" s="229" t="s">
        <v>848</v>
      </c>
      <c r="D189" s="224"/>
      <c r="E189" s="224"/>
      <c r="F189" s="243" t="s">
        <v>757</v>
      </c>
      <c r="G189" s="224"/>
      <c r="H189" s="224" t="s">
        <v>849</v>
      </c>
      <c r="I189" s="224" t="s">
        <v>791</v>
      </c>
      <c r="J189" s="224"/>
      <c r="K189" s="265"/>
    </row>
    <row r="190" spans="2:11" ht="15" customHeight="1" x14ac:dyDescent="0.3">
      <c r="B190" s="244"/>
      <c r="C190" s="229" t="s">
        <v>850</v>
      </c>
      <c r="D190" s="224"/>
      <c r="E190" s="224"/>
      <c r="F190" s="243" t="s">
        <v>757</v>
      </c>
      <c r="G190" s="224"/>
      <c r="H190" s="224" t="s">
        <v>851</v>
      </c>
      <c r="I190" s="224" t="s">
        <v>791</v>
      </c>
      <c r="J190" s="224"/>
      <c r="K190" s="265"/>
    </row>
    <row r="191" spans="2:11" ht="15" customHeight="1" x14ac:dyDescent="0.3">
      <c r="B191" s="244"/>
      <c r="C191" s="229" t="s">
        <v>852</v>
      </c>
      <c r="D191" s="224"/>
      <c r="E191" s="224"/>
      <c r="F191" s="243" t="s">
        <v>763</v>
      </c>
      <c r="G191" s="224"/>
      <c r="H191" s="224" t="s">
        <v>853</v>
      </c>
      <c r="I191" s="224" t="s">
        <v>791</v>
      </c>
      <c r="J191" s="224"/>
      <c r="K191" s="265"/>
    </row>
    <row r="192" spans="2:11" ht="15" customHeight="1" x14ac:dyDescent="0.3">
      <c r="B192" s="271"/>
      <c r="C192" s="279"/>
      <c r="D192" s="253"/>
      <c r="E192" s="253"/>
      <c r="F192" s="253"/>
      <c r="G192" s="253"/>
      <c r="H192" s="253"/>
      <c r="I192" s="253"/>
      <c r="J192" s="253"/>
      <c r="K192" s="272"/>
    </row>
    <row r="193" spans="2:11" ht="18.75" customHeight="1" x14ac:dyDescent="0.3">
      <c r="B193" s="221"/>
      <c r="C193" s="224"/>
      <c r="D193" s="224"/>
      <c r="E193" s="224"/>
      <c r="F193" s="243"/>
      <c r="G193" s="224"/>
      <c r="H193" s="224"/>
      <c r="I193" s="224"/>
      <c r="J193" s="224"/>
      <c r="K193" s="221"/>
    </row>
    <row r="194" spans="2:11" ht="18.75" customHeight="1" x14ac:dyDescent="0.3">
      <c r="B194" s="221"/>
      <c r="C194" s="224"/>
      <c r="D194" s="224"/>
      <c r="E194" s="224"/>
      <c r="F194" s="243"/>
      <c r="G194" s="224"/>
      <c r="H194" s="224"/>
      <c r="I194" s="224"/>
      <c r="J194" s="224"/>
      <c r="K194" s="221"/>
    </row>
    <row r="195" spans="2:11" ht="18.75" customHeight="1" x14ac:dyDescent="0.3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</row>
    <row r="196" spans="2:11" x14ac:dyDescent="0.3">
      <c r="B196" s="211"/>
      <c r="C196" s="212"/>
      <c r="D196" s="212"/>
      <c r="E196" s="212"/>
      <c r="F196" s="212"/>
      <c r="G196" s="212"/>
      <c r="H196" s="212"/>
      <c r="I196" s="212"/>
      <c r="J196" s="212"/>
      <c r="K196" s="213"/>
    </row>
    <row r="197" spans="2:11" ht="21" x14ac:dyDescent="0.3">
      <c r="B197" s="214"/>
      <c r="C197" s="333" t="s">
        <v>854</v>
      </c>
      <c r="D197" s="333"/>
      <c r="E197" s="333"/>
      <c r="F197" s="333"/>
      <c r="G197" s="333"/>
      <c r="H197" s="333"/>
      <c r="I197" s="333"/>
      <c r="J197" s="333"/>
      <c r="K197" s="215"/>
    </row>
    <row r="198" spans="2:11" ht="25.5" customHeight="1" x14ac:dyDescent="0.3">
      <c r="B198" s="214"/>
      <c r="C198" s="280" t="s">
        <v>855</v>
      </c>
      <c r="D198" s="280"/>
      <c r="E198" s="280"/>
      <c r="F198" s="280" t="s">
        <v>856</v>
      </c>
      <c r="G198" s="281"/>
      <c r="H198" s="334" t="s">
        <v>857</v>
      </c>
      <c r="I198" s="334"/>
      <c r="J198" s="334"/>
      <c r="K198" s="215"/>
    </row>
    <row r="199" spans="2:11" ht="5.25" customHeight="1" x14ac:dyDescent="0.3">
      <c r="B199" s="244"/>
      <c r="C199" s="241"/>
      <c r="D199" s="241"/>
      <c r="E199" s="241"/>
      <c r="F199" s="241"/>
      <c r="G199" s="224"/>
      <c r="H199" s="241"/>
      <c r="I199" s="241"/>
      <c r="J199" s="241"/>
      <c r="K199" s="265"/>
    </row>
    <row r="200" spans="2:11" ht="15" customHeight="1" x14ac:dyDescent="0.3">
      <c r="B200" s="244"/>
      <c r="C200" s="224" t="s">
        <v>847</v>
      </c>
      <c r="D200" s="224"/>
      <c r="E200" s="224"/>
      <c r="F200" s="243" t="s">
        <v>46</v>
      </c>
      <c r="G200" s="224"/>
      <c r="H200" s="332" t="s">
        <v>858</v>
      </c>
      <c r="I200" s="332"/>
      <c r="J200" s="332"/>
      <c r="K200" s="265"/>
    </row>
    <row r="201" spans="2:11" ht="15" customHeight="1" x14ac:dyDescent="0.3">
      <c r="B201" s="244"/>
      <c r="C201" s="250"/>
      <c r="D201" s="224"/>
      <c r="E201" s="224"/>
      <c r="F201" s="243" t="s">
        <v>47</v>
      </c>
      <c r="G201" s="224"/>
      <c r="H201" s="332" t="s">
        <v>859</v>
      </c>
      <c r="I201" s="332"/>
      <c r="J201" s="332"/>
      <c r="K201" s="265"/>
    </row>
    <row r="202" spans="2:11" ht="15" customHeight="1" x14ac:dyDescent="0.3">
      <c r="B202" s="244"/>
      <c r="C202" s="250"/>
      <c r="D202" s="224"/>
      <c r="E202" s="224"/>
      <c r="F202" s="243" t="s">
        <v>50</v>
      </c>
      <c r="G202" s="224"/>
      <c r="H202" s="332" t="s">
        <v>860</v>
      </c>
      <c r="I202" s="332"/>
      <c r="J202" s="332"/>
      <c r="K202" s="265"/>
    </row>
    <row r="203" spans="2:11" ht="15" customHeight="1" x14ac:dyDescent="0.3">
      <c r="B203" s="244"/>
      <c r="C203" s="224"/>
      <c r="D203" s="224"/>
      <c r="E203" s="224"/>
      <c r="F203" s="243" t="s">
        <v>48</v>
      </c>
      <c r="G203" s="224"/>
      <c r="H203" s="332" t="s">
        <v>861</v>
      </c>
      <c r="I203" s="332"/>
      <c r="J203" s="332"/>
      <c r="K203" s="265"/>
    </row>
    <row r="204" spans="2:11" ht="15" customHeight="1" x14ac:dyDescent="0.3">
      <c r="B204" s="244"/>
      <c r="C204" s="224"/>
      <c r="D204" s="224"/>
      <c r="E204" s="224"/>
      <c r="F204" s="243" t="s">
        <v>49</v>
      </c>
      <c r="G204" s="224"/>
      <c r="H204" s="332" t="s">
        <v>862</v>
      </c>
      <c r="I204" s="332"/>
      <c r="J204" s="332"/>
      <c r="K204" s="265"/>
    </row>
    <row r="205" spans="2:11" ht="15" customHeight="1" x14ac:dyDescent="0.3">
      <c r="B205" s="244"/>
      <c r="C205" s="224"/>
      <c r="D205" s="224"/>
      <c r="E205" s="224"/>
      <c r="F205" s="243"/>
      <c r="G205" s="224"/>
      <c r="H205" s="224"/>
      <c r="I205" s="224"/>
      <c r="J205" s="224"/>
      <c r="K205" s="265"/>
    </row>
    <row r="206" spans="2:11" ht="15" customHeight="1" x14ac:dyDescent="0.3">
      <c r="B206" s="244"/>
      <c r="C206" s="224" t="s">
        <v>803</v>
      </c>
      <c r="D206" s="224"/>
      <c r="E206" s="224"/>
      <c r="F206" s="243" t="s">
        <v>81</v>
      </c>
      <c r="G206" s="224"/>
      <c r="H206" s="332" t="s">
        <v>863</v>
      </c>
      <c r="I206" s="332"/>
      <c r="J206" s="332"/>
      <c r="K206" s="265"/>
    </row>
    <row r="207" spans="2:11" ht="15" customHeight="1" x14ac:dyDescent="0.3">
      <c r="B207" s="244"/>
      <c r="C207" s="250"/>
      <c r="D207" s="224"/>
      <c r="E207" s="224"/>
      <c r="F207" s="243" t="s">
        <v>700</v>
      </c>
      <c r="G207" s="224"/>
      <c r="H207" s="332" t="s">
        <v>701</v>
      </c>
      <c r="I207" s="332"/>
      <c r="J207" s="332"/>
      <c r="K207" s="265"/>
    </row>
    <row r="208" spans="2:11" ht="15" customHeight="1" x14ac:dyDescent="0.3">
      <c r="B208" s="244"/>
      <c r="C208" s="224"/>
      <c r="D208" s="224"/>
      <c r="E208" s="224"/>
      <c r="F208" s="243" t="s">
        <v>698</v>
      </c>
      <c r="G208" s="224"/>
      <c r="H208" s="332" t="s">
        <v>864</v>
      </c>
      <c r="I208" s="332"/>
      <c r="J208" s="332"/>
      <c r="K208" s="265"/>
    </row>
    <row r="209" spans="2:11" ht="15" customHeight="1" x14ac:dyDescent="0.3">
      <c r="B209" s="282"/>
      <c r="C209" s="250"/>
      <c r="D209" s="250"/>
      <c r="E209" s="250"/>
      <c r="F209" s="243" t="s">
        <v>702</v>
      </c>
      <c r="G209" s="229"/>
      <c r="H209" s="331" t="s">
        <v>703</v>
      </c>
      <c r="I209" s="331"/>
      <c r="J209" s="331"/>
      <c r="K209" s="283"/>
    </row>
    <row r="210" spans="2:11" ht="15" customHeight="1" x14ac:dyDescent="0.3">
      <c r="B210" s="282"/>
      <c r="C210" s="250"/>
      <c r="D210" s="250"/>
      <c r="E210" s="250"/>
      <c r="F210" s="243" t="s">
        <v>704</v>
      </c>
      <c r="G210" s="229"/>
      <c r="H210" s="331" t="s">
        <v>865</v>
      </c>
      <c r="I210" s="331"/>
      <c r="J210" s="331"/>
      <c r="K210" s="283"/>
    </row>
    <row r="211" spans="2:11" ht="15" customHeight="1" x14ac:dyDescent="0.3">
      <c r="B211" s="282"/>
      <c r="C211" s="250"/>
      <c r="D211" s="250"/>
      <c r="E211" s="250"/>
      <c r="F211" s="284"/>
      <c r="G211" s="229"/>
      <c r="H211" s="285"/>
      <c r="I211" s="285"/>
      <c r="J211" s="285"/>
      <c r="K211" s="283"/>
    </row>
    <row r="212" spans="2:11" ht="15" customHeight="1" x14ac:dyDescent="0.3">
      <c r="B212" s="282"/>
      <c r="C212" s="224" t="s">
        <v>827</v>
      </c>
      <c r="D212" s="250"/>
      <c r="E212" s="250"/>
      <c r="F212" s="243">
        <v>1</v>
      </c>
      <c r="G212" s="229"/>
      <c r="H212" s="331" t="s">
        <v>866</v>
      </c>
      <c r="I212" s="331"/>
      <c r="J212" s="331"/>
      <c r="K212" s="283"/>
    </row>
    <row r="213" spans="2:11" ht="15" customHeight="1" x14ac:dyDescent="0.3">
      <c r="B213" s="282"/>
      <c r="C213" s="250"/>
      <c r="D213" s="250"/>
      <c r="E213" s="250"/>
      <c r="F213" s="243">
        <v>2</v>
      </c>
      <c r="G213" s="229"/>
      <c r="H213" s="331" t="s">
        <v>867</v>
      </c>
      <c r="I213" s="331"/>
      <c r="J213" s="331"/>
      <c r="K213" s="283"/>
    </row>
    <row r="214" spans="2:11" ht="15" customHeight="1" x14ac:dyDescent="0.3">
      <c r="B214" s="282"/>
      <c r="C214" s="250"/>
      <c r="D214" s="250"/>
      <c r="E214" s="250"/>
      <c r="F214" s="243">
        <v>3</v>
      </c>
      <c r="G214" s="229"/>
      <c r="H214" s="331" t="s">
        <v>868</v>
      </c>
      <c r="I214" s="331"/>
      <c r="J214" s="331"/>
      <c r="K214" s="283"/>
    </row>
    <row r="215" spans="2:11" ht="15" customHeight="1" x14ac:dyDescent="0.3">
      <c r="B215" s="282"/>
      <c r="C215" s="250"/>
      <c r="D215" s="250"/>
      <c r="E215" s="250"/>
      <c r="F215" s="243">
        <v>4</v>
      </c>
      <c r="G215" s="229"/>
      <c r="H215" s="331" t="s">
        <v>869</v>
      </c>
      <c r="I215" s="331"/>
      <c r="J215" s="331"/>
      <c r="K215" s="283"/>
    </row>
    <row r="216" spans="2:11" ht="12.75" customHeight="1" x14ac:dyDescent="0.3">
      <c r="B216" s="286"/>
      <c r="C216" s="287"/>
      <c r="D216" s="287"/>
      <c r="E216" s="287"/>
      <c r="F216" s="287"/>
      <c r="G216" s="287"/>
      <c r="H216" s="287"/>
      <c r="I216" s="287"/>
      <c r="J216" s="287"/>
      <c r="K216" s="288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SO-01 - Přístavba výrobní...</vt:lpstr>
      <vt:lpstr>SO-02 - Zpevněné plochy</vt:lpstr>
      <vt:lpstr>SO-03 - Dešťová kanalizace</vt:lpstr>
      <vt:lpstr>SO-04 - Vedlejší rozpočto...</vt:lpstr>
      <vt:lpstr>Pokyny pro vyplnění</vt:lpstr>
      <vt:lpstr>'Rekapitulace stavby'!Názvy_tisku</vt:lpstr>
      <vt:lpstr>'SO-01 - Přístavba výrobní...'!Názvy_tisku</vt:lpstr>
      <vt:lpstr>'SO-02 - Zpevněné plochy'!Názvy_tisku</vt:lpstr>
      <vt:lpstr>'SO-03 - Dešťová kanalizace'!Názvy_tisku</vt:lpstr>
      <vt:lpstr>'SO-04 - Vedlejší rozpočto...'!Názvy_tisku</vt:lpstr>
      <vt:lpstr>'Pokyny pro vyplnění'!Oblast_tisku</vt:lpstr>
      <vt:lpstr>'Rekapitulace stavby'!Oblast_tisku</vt:lpstr>
      <vt:lpstr>'SO-01 - Přístavba výrobní...'!Oblast_tisku</vt:lpstr>
      <vt:lpstr>'SO-02 - Zpevněné plochy'!Oblast_tisku</vt:lpstr>
      <vt:lpstr>'SO-03 - Dešťová kanalizace'!Oblast_tisku</vt:lpstr>
      <vt:lpstr>'SO-04 - Vedlejší rozpočto...'!Oblast_tisku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DESKTOP-O7TS77F\PC</dc:creator>
  <cp:lastModifiedBy>PC</cp:lastModifiedBy>
  <dcterms:created xsi:type="dcterms:W3CDTF">2016-07-28T14:09:36Z</dcterms:created>
  <dcterms:modified xsi:type="dcterms:W3CDTF">2016-07-28T14:10:58Z</dcterms:modified>
</cp:coreProperties>
</file>